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7605" tabRatio="650" firstSheet="1"/>
  </bookViews>
  <sheets>
    <sheet name="洛浦县项目库4.44" sheetId="27" r:id="rId1"/>
    <sheet name="年度计划4.11进度表-47个项目" sheetId="18" r:id="rId2"/>
  </sheets>
  <definedNames>
    <definedName name="_xlnm._FilterDatabase" localSheetId="0" hidden="1">洛浦县项目库4.44!$A$5:$AB$94</definedName>
    <definedName name="_xlnm._FilterDatabase" localSheetId="1" hidden="1">'年度计划4.11进度表-47个项目'!$A$5:$V$38</definedName>
    <definedName name="_xlnm.Print_Titles" localSheetId="1">'年度计划4.11进度表-47个项目'!$3:$5</definedName>
    <definedName name="_xlnm.Print_Area" localSheetId="1">'年度计划4.11进度表-47个项目'!$A$1:$V$38</definedName>
    <definedName name="_xlnm.Print_Titles" localSheetId="0">洛浦县项目库4.44!$3:$5</definedName>
    <definedName name="_xlnm.Print_Area" localSheetId="0">洛浦县项目库4.44!$A$1:$AB$94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A31" authorId="0">
      <text>
        <r>
          <rPr>
            <b/>
            <sz val="9"/>
            <rFont val="宋体"/>
            <charset val="134"/>
          </rPr>
          <t>Administrator:</t>
        </r>
        <r>
          <rPr>
            <sz val="9"/>
            <rFont val="宋体"/>
            <charset val="134"/>
          </rPr>
          <t xml:space="preserve">
修改绩效目标</t>
        </r>
      </text>
    </comment>
    <comment ref="I43" authorId="0">
      <text>
        <r>
          <rPr>
            <b/>
            <sz val="9"/>
            <rFont val="宋体"/>
            <charset val="134"/>
          </rPr>
          <t>Administrator:</t>
        </r>
        <r>
          <rPr>
            <sz val="9"/>
            <rFont val="宋体"/>
            <charset val="134"/>
          </rPr>
          <t xml:space="preserve">
需要核实污水项目破坏路面与交通局是否重合，40公里是否包含农业园区</t>
        </r>
      </text>
    </comment>
  </commentList>
</comments>
</file>

<file path=xl/sharedStrings.xml><?xml version="1.0" encoding="utf-8"?>
<sst xmlns="http://schemas.openxmlformats.org/spreadsheetml/2006/main" count="1703" uniqueCount="511">
  <si>
    <t>洛浦县2025年巩固拓展脱贫攻坚成果和乡村振兴项目库</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</si>
  <si>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</si>
  <si>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</si>
  <si>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</si>
  <si>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</si>
  <si>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</si>
  <si>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</si>
  <si>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</si>
  <si>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</si>
  <si>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</si>
  <si>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</si>
  <si>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</si>
  <si>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</si>
  <si>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责任人</t>
  </si>
  <si>
    <t>资金来源</t>
  </si>
  <si>
    <t>其中</t>
  </si>
  <si>
    <t>绩效目标</t>
  </si>
  <si>
    <t>备注</t>
  </si>
  <si>
    <t>项目总投资</t>
  </si>
  <si>
    <t>截止2024年已安排资金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</si>
  <si>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</si>
  <si>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</si>
  <si>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</si>
  <si>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</si>
  <si>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</si>
  <si>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</si>
  <si>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</si>
  <si>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</si>
  <si>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截止2024年年已安排资金</t>
  </si>
  <si>
    <t>2025年计划安排资金</t>
  </si>
  <si>
    <t>合计87个</t>
  </si>
  <si>
    <t>2024-653224-0055</t>
  </si>
  <si>
    <t>和田地区洛浦县东、西片区供水保障工程（四期）</t>
  </si>
  <si>
    <t>乡村建设类</t>
  </si>
  <si>
    <t>续建</t>
  </si>
  <si>
    <t>2024.06-2025.03</t>
  </si>
  <si>
    <t>洛浦县恰尔巴格镇</t>
  </si>
  <si>
    <t>供水片区共改造配水管网DN200~DN40PE聚乙烯管共143.8km，其中DN200PE管3.06km，DN160PE管7.73km，DN110PE管12.42km，DN9OPE管33.83km，DN63PE管86.75km。砖砌矩形阀门井33座，砖砌矩形排水井7座，管道过支斗渠7座。</t>
  </si>
  <si>
    <t>km</t>
  </si>
  <si>
    <t>洛浦县灌溉用水服务中心</t>
  </si>
  <si>
    <t>洛浦县水利局</t>
  </si>
  <si>
    <t>罗志</t>
  </si>
  <si>
    <t>巩固任务资金</t>
  </si>
  <si>
    <t>通过改造供水管网143.8km，对给水系统进行整合优化，从根本上解决供水规模偏小、管网漏损率较高等问题，进一步提高供水保障能力。</t>
  </si>
  <si>
    <t>建议2025年实施</t>
  </si>
  <si>
    <t>2024-653224-0092</t>
  </si>
  <si>
    <t>洛浦县农业园东片区2024年粮食产能提升场外供水管道项目</t>
  </si>
  <si>
    <t>产业发展类</t>
  </si>
  <si>
    <t>洛浦县农业园东片区</t>
  </si>
  <si>
    <t>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t>
  </si>
  <si>
    <t>提高农业灌溉水平，扩大有效灌溉面积，解决灌溉用水不足，助力农户增收致富。</t>
  </si>
  <si>
    <t>2024-653224-0116</t>
  </si>
  <si>
    <t>洛浦县杭桂镇特色沙产业荒漠生态修复项目</t>
  </si>
  <si>
    <t>新建</t>
  </si>
  <si>
    <t>2025.03-2025.06</t>
  </si>
  <si>
    <t>洛浦县杭桂镇</t>
  </si>
  <si>
    <t>新建电力配套设施14.88km线路;新建12座机电井;新建水利配套设施，包括地埋管、出水桩、地下管网;新铺沙砾路19.62km(主路宽6米，辅路宽4米)，实施6014.5亩沙漠化土地治理。</t>
  </si>
  <si>
    <t>km/座</t>
  </si>
  <si>
    <t>14.88/12</t>
  </si>
  <si>
    <t>洛浦县杭桂镇人民政府</t>
  </si>
  <si>
    <t>洛浦县林业和草原局</t>
  </si>
  <si>
    <t>托力木·贾纳尔</t>
  </si>
  <si>
    <t>项目建成后，土地分配给农户种植林草，进一步推进以沙产业带动群众增收致富，实现生态环境改善。</t>
  </si>
  <si>
    <t>2024-653224-0113</t>
  </si>
  <si>
    <t>洛浦县拜什托格拉克乡特色沙产业荒漠生态修复项目</t>
  </si>
  <si>
    <t>2025.01-2025.12</t>
  </si>
  <si>
    <t>洛浦县拜什托格拉克乡</t>
  </si>
  <si>
    <t>新建砂砾石道路30.904km；新建机电井24眼；新建输变电线路28.5km及配套设备；新建11062.5亩滴灌管网及配套。</t>
  </si>
  <si>
    <t>洛浦县拜什托格拉克乡人民政府</t>
  </si>
  <si>
    <t>乃比江·杰力力</t>
  </si>
  <si>
    <t>2025-653224-0001</t>
  </si>
  <si>
    <t>洛浦县2025年小额贷款贴息项目</t>
  </si>
  <si>
    <t>洛浦县布亚乡、恰尔巴格镇、山普鲁镇、纳瓦乡、杭桂镇、多鲁镇、洛浦镇、拜什托格拉克乡、阿其克乡</t>
  </si>
  <si>
    <t>用于全县申请脱贫人口小额贷款贴息，申请人员是全县建档立卡脱贫人口、监测人口，贴息利率按照金融机构发放脱贫人口小额贷款时利率，</t>
  </si>
  <si>
    <t>户</t>
  </si>
  <si>
    <t>洛浦县农业农村局</t>
  </si>
  <si>
    <t>玉苏普江·穆拉提</t>
  </si>
  <si>
    <t>用于全县脱贫人口、监测人口小额信贷贴息资金，鼓励和引导脱贫人口和监测对象发展特色优势产业实现持续稳定增收。</t>
  </si>
  <si>
    <t>2025-653224-0002</t>
  </si>
  <si>
    <t>洛浦县2025年项目管理费</t>
  </si>
  <si>
    <t>项目管理费</t>
  </si>
  <si>
    <t>按照衔接资金管理费使用要求列支，主要用于项目前期设计、评审、招标、监理、以及验收等与项目管理相关的支出。</t>
  </si>
  <si>
    <t>通过聘请项目管理公司，可以有效提高项目的效率和质量，防范化解潜在风险，确保项目按时在预算内完成。</t>
  </si>
  <si>
    <t>2025-653224-0003</t>
  </si>
  <si>
    <t>洛浦县2025年项目管理费（二期）</t>
  </si>
  <si>
    <t>用于编制洛浦县农业农村产业发展“十五五”规划、洛浦县永久基本农田全部建设为高标准农田规划、洛浦县乡村振兴“十五五”规划、绩效评价、项目全过程法务咨询等与项目管理相关的支出。</t>
  </si>
  <si>
    <t>有效提高资金使用效率，防范化解项目潜在风险，确保项目高质量建成投产达效。</t>
  </si>
  <si>
    <t>2025-653224-0004</t>
  </si>
  <si>
    <t>洛浦县2025年脱贫人口（含监测对象）公共服务岗位补助项目</t>
  </si>
  <si>
    <t>就业项目</t>
  </si>
  <si>
    <t>从全县县域内脱贫人口（含检测对象）就业对象中筛选出符合享受衔接资金补助的公共服务岗位人员予以补助。共计3400人，补助标注按照和田地区最低工资标准执行。</t>
  </si>
  <si>
    <t>人</t>
  </si>
  <si>
    <t>洛浦县人社局</t>
  </si>
  <si>
    <t>穆拉迪力·麦提热黑木</t>
  </si>
  <si>
    <t>激励和引导公益性岗位中的脱贫人口（含监测对象）就业增收，持续巩固脱贫攻坚成果，助力乡村全面振兴。</t>
  </si>
  <si>
    <t>2025-653224-0005</t>
  </si>
  <si>
    <t>洛浦县农村公路日常护管员项目</t>
  </si>
  <si>
    <t>为全县950名护路员发放劳务补助。</t>
  </si>
  <si>
    <t>名</t>
  </si>
  <si>
    <t>洛浦县交通局</t>
  </si>
  <si>
    <t>木特力甫·阿不都艾尼</t>
  </si>
  <si>
    <t>通过护路员解决950个岗位，每人每年补助1.2万元。</t>
  </si>
  <si>
    <t>2025-653224-0006</t>
  </si>
  <si>
    <t>洛浦县2025年雨露计划资助项目</t>
  </si>
  <si>
    <t>巩固三保障成果</t>
  </si>
  <si>
    <t>资助我县6800名原建档立卡已脱贫、“三类户”家庭接受中等职业教育（含普通中专、成人中专、职业高中、技工院校）、高等职业教育应往届大中专学生，按照3000元/生/学年的资助标准进行资助。</t>
  </si>
  <si>
    <t>洛浦县教育局</t>
  </si>
  <si>
    <t>许万江</t>
  </si>
  <si>
    <t>为进一步巩固和拓展脱贫成果，在过渡期内保持学生资助力度总体稳定，对建档立卡已脱贫、“三类户”家庭子女接受中等职业教育、高等职业教育应往届大中专学生予以补助。</t>
  </si>
  <si>
    <t>2025-653224-0007</t>
  </si>
  <si>
    <t>洛浦县2025年边销茶入户项目</t>
  </si>
  <si>
    <t>其他类</t>
  </si>
  <si>
    <t>2024.03-2024.07</t>
  </si>
  <si>
    <t>洛浦县山普鲁镇、恰尔巴格镇、纳瓦乡、拜什托格拉克乡、阿其克乡</t>
  </si>
  <si>
    <t>采购边销茶，以慰问等方式发放给山普鲁镇、恰尔巴格镇、纳瓦乡、拜什托格拉克乡、阿其克乡困难群众14448户，按照2公斤/户的标准发放,共采购28896公斤低氟茶；</t>
  </si>
  <si>
    <t>洛浦县民宗委</t>
  </si>
  <si>
    <t>中共洛浦县委统战部</t>
  </si>
  <si>
    <t>王朋伟</t>
  </si>
  <si>
    <t>少数民族发展资金</t>
  </si>
  <si>
    <t>倡导“健康饮茶”“送茶入户”，遏制饮茶型地氟病的蔓延。</t>
  </si>
  <si>
    <t>2025-653224-0008</t>
  </si>
  <si>
    <t>洛浦县2025年支持发展畜牧业产业到户项目</t>
  </si>
  <si>
    <t>2025.01-2025.09</t>
  </si>
  <si>
    <t>洛浦县布亚乡、恰尔巴格镇、纳瓦乡、山普鲁镇、杭桂镇、多鲁镇、洛浦镇、拜什托格拉克乡、阿其克乡</t>
  </si>
  <si>
    <t>新增能繁母牛11464头，补助资金4585.6万元；自繁自育母牛补助7869头，补助资金2360.7万元；新增能繁母羊9736只，补助资金389.44万元；自繁自育母羊补助26911只，补助资金807.33万元；新增能繁母驴53只，补助资金21.2万元；新增能繁母骆驼382只，补助资金152.8万元；养殖鸡、鸭、鹅32582羽，补助资金32.582万元；鸽子养殖1250羽，补助资金0.375万元；青贮窖新建90座，补助资金9万元；青贮窖改造642座，补助资金32.1万元；养殖圈舍改造1161座，补助资金116.1万元；自繁新增母驴31只，补助资金9.3万元；自繁新增母骆驼79只，补助资金23.7万元。</t>
  </si>
  <si>
    <t>头</t>
  </si>
  <si>
    <t>激励和引导脱贫人口和监测对象发展养殖业，助力实现持续增收。</t>
  </si>
  <si>
    <t>2025-653224-0009</t>
  </si>
  <si>
    <t>洛浦县2025年支持发展种植业到户项目</t>
  </si>
  <si>
    <t>种植小麦12.16万亩，补助资金1824万元；种植正播玉米2.11万亩，补助资金316.5万元；深松整地9.4万立方米，补助资金141万元；积造有机肥18.9万亩，补助资金567万元；滴灌灌溉4732亩，补助资金14.196万元；庭院经济1547亩，补助资金154.7万元。</t>
  </si>
  <si>
    <t>亩</t>
  </si>
  <si>
    <t>激励和引导脱贫人口和监测对象发展种植业，助力实现持续增收。</t>
  </si>
  <si>
    <t>2025-653224-0010</t>
  </si>
  <si>
    <t>洛浦县2025年支持自主创业补助项目</t>
  </si>
  <si>
    <t>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t>
  </si>
  <si>
    <t>洛浦县市场监督管理局</t>
  </si>
  <si>
    <t>阿勒腾古丽·买来依</t>
  </si>
  <si>
    <t>激励和引导脱贫人口和监测对象自主创业，助力实现持续增收。</t>
  </si>
  <si>
    <t>2025-653224-0011</t>
  </si>
  <si>
    <t>洛浦县2025年支持发展林果业到户项目</t>
  </si>
  <si>
    <t>洛浦县布亚乡、恰尔巴格镇、纳瓦乡、山普鲁镇、杭桂镇、多鲁镇、洛浦镇、拜什托格拉克乡</t>
  </si>
  <si>
    <t>（一）林果业。林果种植面积在1亩以上的，对种植各关键环节、薄弱环节给予适当补助。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t>
  </si>
  <si>
    <t>吐送江· 阿卜杜拉</t>
  </si>
  <si>
    <t>激励和引导脱贫人口和监测对象发展特色林果，助力实现持续增收。</t>
  </si>
  <si>
    <t>2025-653224-0012</t>
  </si>
  <si>
    <t>洛浦县2025年支持稳岗就业一次性交通补助项目</t>
  </si>
  <si>
    <t>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t>
  </si>
  <si>
    <t>激励和引导公益性岗位中的脱贫人口（含监测对象）就业创业增收，持续巩固脱贫攻坚成果，助力乡村全面振兴。</t>
  </si>
  <si>
    <t>2025-653224-0013</t>
  </si>
  <si>
    <t>洛浦县4乡5镇社会化服务点提档升级建设项目</t>
  </si>
  <si>
    <t>全县各乡镇51个社会化服务点改造升级，主要包括消毒室，配种用房。消毒室，存精库，冻精储藏室，圈舍，饲料棚等。</t>
  </si>
  <si>
    <t>个</t>
  </si>
  <si>
    <t>项目建成后，可以避免疾病的传播和交叉感染，帮助养殖户提高养殖效益，助力乡村全面振兴。</t>
  </si>
  <si>
    <t>2025-653224-0014</t>
  </si>
  <si>
    <t>洛浦县洛浦镇布拉克曲凯村防渗渠建设项目</t>
  </si>
  <si>
    <t>2025.03-2025.09</t>
  </si>
  <si>
    <t>洛浦县洛浦镇布拉克曲凯村</t>
  </si>
  <si>
    <t>建设防渗渠总长度4.4km、配套建筑物5座，保留建筑物3座。改善灌溉面积8.0万亩的供水条件，供水面积0.15万亩，设计流量7.0-0.6m³/s。</t>
  </si>
  <si>
    <t>项目建成后，可以有效提高水资源利用率，扩大灌溉面积，补齐农业生产短板,助力乡村振兴。</t>
  </si>
  <si>
    <t>2025-653224-0015</t>
  </si>
  <si>
    <t>洛浦县恰尔巴格镇阿依玛克村等3个村防渗渠改造建设项目</t>
  </si>
  <si>
    <t>洛浦县恰尔巴格镇阿依玛克村、恰尔巴格村、吾斯唐村</t>
  </si>
  <si>
    <t>建设防渗渠长度5.68km，配套建筑物52座，灌溉面积0.42万亩，设计流量0.3～1.20m³/s。其中：阿依玛克村防渗改造2.152km，配套建筑物19座；恰尔巴格村防渗改造2.611km，配套建筑物25座；吾斯唐村防渗改造0.917km，配套建筑物8座。</t>
  </si>
  <si>
    <t>2025-653224-0016</t>
  </si>
  <si>
    <t>洛浦县恰尔巴格镇巴什格加村等4个村防渗渠建设项目</t>
  </si>
  <si>
    <t>洛浦县恰尔巴格镇巴什格加村、阿亚格格加村、加依托格拉克村、格加喀尔克村</t>
  </si>
  <si>
    <t>建设防渗渠长度7.28km，配套建筑物97座，灌溉面积1.525万亩，设计流量0.22～1.35m³/s。其中：巴什格加村防渗改造2.044km，设计流量0.22-0.49m³/s，节制分水闸27座，农桥5座；阿亚格格加村防渗改造2.77km，设计流量0.43-0.65m³/s，节制分水闸28座，农桥12座；加依托格拉克村防渗改造1.603km，设计流量1.3m³/s，节制分水闸10座，农桥6座；格加喀尔克村防渗改造0.863km，设计流量1.3m³/s，节制分水闸2座，农桥6座；跌水1座。</t>
  </si>
  <si>
    <t>建议2025年实施（2024年项目库转化项目）</t>
  </si>
  <si>
    <t>2025-653224-0017</t>
  </si>
  <si>
    <t>洛浦县恰尔巴格镇古勒巴格村等2个村防渗渠改造建设项目</t>
  </si>
  <si>
    <t>洛浦县恰尔巴格镇古勒巴格村、铁热克艾日克村</t>
  </si>
  <si>
    <t>2025-653224-0018</t>
  </si>
  <si>
    <t>洛浦县恰尔巴格镇总干渠防渗改造建设项目（上段、下段）</t>
  </si>
  <si>
    <t>建设5.78km渠道及5座节制分水闸、7座桥。共灌溉面积15.6万亩，设计流量8.0m³/s。</t>
  </si>
  <si>
    <t>2024年项目库转化项目</t>
  </si>
  <si>
    <t>2025-653224-0019</t>
  </si>
  <si>
    <t>洛浦县多鲁镇阿特什墩村防渗渠建设项目</t>
  </si>
  <si>
    <t>洛浦县多鲁镇阿特什墩村</t>
  </si>
  <si>
    <t>建设防渗渠总长度9.50km。配套建筑物58座。灌溉面积0.53万亩，设计流量1.5-0.5m³/s。</t>
  </si>
  <si>
    <t>2025-653224-0020</t>
  </si>
  <si>
    <t>洛浦县多鲁镇塘玛合尼村等4个村支渠防渗建设项目</t>
  </si>
  <si>
    <t>洛浦县多鲁镇塘玛合尼村、塔尕其艾日克村、硝尔阔台克村、巴格其村</t>
  </si>
  <si>
    <t>建设防渗渠总长5.878km，配套改造渠系建筑物79座，其中改造节制双分水闸7座、节制单分水闸32座、单分水闸13座、农桥27座。渠道灌溉面积0.38万亩，设计流量1.6-0.7m³/s。其中：唐玛合尼村防渗改造1.153km，配套建筑物38座；硝尔阔台克村防渗改造1.231km，配套建筑物6座；塔尕其艾日克村防渗改造1.802km，配套建筑物22座；巴格其村防渗改造1.692km，配套建筑物13座。</t>
  </si>
  <si>
    <t>2025-653224-0021</t>
  </si>
  <si>
    <t>洛浦县农村供水水源保障项目</t>
  </si>
  <si>
    <t>洛浦县西片区三乡供水站、山普鲁镇水厂、多鲁镇水厂、洛浦镇水厂、恰尔巴格镇水厂</t>
  </si>
  <si>
    <t>新打机井7眼，其中井深150米2眼，井深120米5眼；配套变压器6台、水泵9套、软启动柜9套；泵房112㎡（砖混结构）。</t>
  </si>
  <si>
    <t>眼</t>
  </si>
  <si>
    <t>项目建成后，有效改善目前供水量不足的现状，提高供水保证率。</t>
  </si>
  <si>
    <t>2025-653224-0022</t>
  </si>
  <si>
    <t>洛浦县杭桂（桩号38+650-45+884段）防渗改造建设项目</t>
  </si>
  <si>
    <t>洛浦县杭桂镇和佳新村、霍热孜托格拉克村、扎滚艾日克村</t>
  </si>
  <si>
    <t>新建防渗渠长度8.10km级配套建筑物，灌溉面积1.52万亩，设计流量5.0m³/s。主要供水防沙治沙及引洪生态林灌溉。</t>
  </si>
  <si>
    <t>项目建成后，可以有效提高水资源利用率，改善生态系统平衡和稳定，助力乡村全面振兴。</t>
  </si>
  <si>
    <t>2025-653224-0023</t>
  </si>
  <si>
    <t>洛浦县拜什托格拉克村水利基础设施配套建设项目</t>
  </si>
  <si>
    <t>洛浦县拜什托格拉克乡亚阔恰村、拜什托格拉克村</t>
  </si>
  <si>
    <t>新建渠道3.145km，渠系建筑物39座，其中节制分水闸25座，分水闸8座，交通桥6座。新建沉砂池8.5万m³，泵站1座，主干管6.36km，管道附属建筑物23座，其中调流调压井2座，计量阀井4座，排气井14座，检修阀井3座。控制灌溉面积1.0万亩。</t>
  </si>
  <si>
    <t>2025-653224-0024</t>
  </si>
  <si>
    <t>洛浦县农业园区水利基础设施配套建设项目</t>
  </si>
  <si>
    <t>洛浦县农业园区</t>
  </si>
  <si>
    <t>新建渠道4.15km，新建沉砂池9.5万 m³，新建泵站1座，主干管5.2km。</t>
  </si>
  <si>
    <t>2025-653224-0025</t>
  </si>
  <si>
    <t>和田地区洛浦县抗旱应急水源恢复工程（一期）</t>
  </si>
  <si>
    <t>维修抗旱应急水源139处，包括改造32.27公里专线接入农网、升级软启动器79件、水泵16套、扬水管（3m）45件、高压保险15套、变压器35个、潜水电缆2000m、围栏45处。</t>
  </si>
  <si>
    <t>处</t>
  </si>
  <si>
    <t>项目建成后，可以有效提高水资源利用率，解决春季灌溉缺水问题，保障项目区农业发展。</t>
  </si>
  <si>
    <t>2025-653224-0026</t>
  </si>
  <si>
    <t>和田地区玉龙喀什河灌区沉沙调节池配套供水渠工程</t>
  </si>
  <si>
    <t>2025.03-2025.10</t>
  </si>
  <si>
    <t>洛浦县</t>
  </si>
  <si>
    <t>配套供水渠设计流量为40.80m³/s，加大流量为46.98m³/s。建筑物主体采用自流明渠，防渗型式采用复合土工膜（一布一膜），表面采用现浇混凝土面板衬砌防护，渠道全长约1.61km，底宽4.5m，边坡1:2.5，其中GSQ0+872.96~GSQ1+356.96 为跨越玉龙喀什河段，采用渡槽型式，渡槽净长484.00m，渡槽上游布置一处陡坡衔接上游渠道与渡槽间的落差。</t>
  </si>
  <si>
    <t>地区统筹重大民生项目</t>
  </si>
  <si>
    <t>2025-653224-0027</t>
  </si>
  <si>
    <t>洛浦县恰尔巴格镇玛丽艳新村等5个村粮食提升基础设施配套建设项目</t>
  </si>
  <si>
    <t>洛浦县恰尔巴格镇巴什苏尕克库木村、阿亚格苏尕克库木村、玛丽艳新村、伯克艾日克村、阿尔克吾斯塘村</t>
  </si>
  <si>
    <t>新建沉沙调节池一座，池容100万m³，为满足玛丽艳片区及杭桂镇片区5.46万亩地用水需求，解决高标准农田的缺水问题，新建进水闸一座 ，新建0.64km引水渠及相关配套工程。</t>
  </si>
  <si>
    <t>座</t>
  </si>
  <si>
    <t>提高灌区水源调蓄能力，有效节水1.4万立方米，沉砂100万立方米，推进高效节水，节约灌溉水量。</t>
  </si>
  <si>
    <t>2025-653224-0028</t>
  </si>
  <si>
    <t>洛浦县布亚干渠防渗改造项目</t>
  </si>
  <si>
    <t>洛浦县布亚乡</t>
  </si>
  <si>
    <t>防渗改造长度10.6公里及附属配套设施。</t>
  </si>
  <si>
    <t>公里</t>
  </si>
  <si>
    <t>控制灌溉面积3.2万亩，有效提高水资源利用率，扩大灌溉面积，补齐农业生产短板,助力乡村振兴。</t>
  </si>
  <si>
    <t>2025-653224-0029</t>
  </si>
  <si>
    <t>洛浦县布亚干渠延伸工程</t>
  </si>
  <si>
    <t>新建渠道5.7公里及附属配套设施。</t>
  </si>
  <si>
    <t>控制灌溉面积2.6万亩，有效提高水资源利用率，扩大灌溉面积，补齐农业生产短板,助力乡村振兴。</t>
  </si>
  <si>
    <t>2025-653224-0074</t>
  </si>
  <si>
    <t>洛浦县2025年渠道维修养护项目</t>
  </si>
  <si>
    <t>改扩建</t>
  </si>
  <si>
    <t>维修渠道长度7.786公里，其中干渠1.206公里，支渠6.580公里。各类金属结构维修559台启闭机，各类更换钢闸门板83扇。</t>
  </si>
  <si>
    <t>2025-653224-0075</t>
  </si>
  <si>
    <t>和田地区洛浦县哈拉快力水库综合治理建设项目一期工程（进水口清淤）</t>
  </si>
  <si>
    <t>洛浦县洛浦镇</t>
  </si>
  <si>
    <t>水库进水口清淤及附属设施，为满足多鲁镇、拜什托格拉克乡及英兰干片区10万亩地需水要求，解决高标准农田的缺水问题。</t>
  </si>
  <si>
    <t>2025-653224-0076</t>
  </si>
  <si>
    <t>洛浦县布尔库木水库清淤综合整治工程</t>
  </si>
  <si>
    <t>洛浦县多鲁镇博斯坦村</t>
  </si>
  <si>
    <t>（1）库区清淤（副坝两边各50m），清淤长度为0.92km；（2）新建应急引水通道，长度为4.44km；（3）副坝加固0.50km；（4）新建渠道疏浚1.30km</t>
  </si>
  <si>
    <t>2025-653224-0030</t>
  </si>
  <si>
    <t>洛浦县农村公路提升改造建设项目</t>
  </si>
  <si>
    <t>2025.03-2025.07</t>
  </si>
  <si>
    <t>修建道路全长40.7km，公路等级为四级公路，建设内容包括：路基工程、路面工程、桥涵工程、交通安全及附属设施工程。</t>
  </si>
  <si>
    <t>项目建成后，改善当地交通基础设施，助力巩固脱贫攻坚，优化产业就业，推进乡村振兴。</t>
  </si>
  <si>
    <t>2025-653224-0031</t>
  </si>
  <si>
    <t>洛浦县阿其克乡—比来勒克村道路建设项目</t>
  </si>
  <si>
    <t>洛浦县阿其克乡</t>
  </si>
  <si>
    <t>修建道路全长13.5km，公路等级为四级公路，路基宽度为6.5m/4m，路面宽度为6m/3.5m，新建桥梁2座，建设内容包括：路基工程、路面工程、桥涵工程、交通安全及附属设施工程。</t>
  </si>
  <si>
    <t>2025-653224-0082</t>
  </si>
  <si>
    <t>洛浦县拜什托格拉克乡、杭桂镇农村道路建设项目</t>
  </si>
  <si>
    <t>洛浦县拜什托格拉克乡、杭桂镇</t>
  </si>
  <si>
    <t>修建道路全长26km，公路等级为四级公路，建设内容包括：路基工程、路面工程、桥涵工程、交通安全及附属设施工程。</t>
  </si>
  <si>
    <t>项目建成后，改善防沙治沙区域交通基础设施，助力改善生态系统平衡和稳定，推进乡村全面振兴。</t>
  </si>
  <si>
    <t>2025-653224-0083</t>
  </si>
  <si>
    <t>洛浦县2025年农村道路沥青面层修复养护工程项目</t>
  </si>
  <si>
    <t>改建</t>
  </si>
  <si>
    <t>2025.04-2025.06</t>
  </si>
  <si>
    <t>拜什托格拉克乡、布亚乡、多鲁镇、杭桂镇、纳瓦乡、洛浦镇、山普鲁镇、阿其克乡、恰尔巴格镇9个乡镇及园区道路</t>
  </si>
  <si>
    <t>路面修补坑槽80000m²，修补里程1360.219km，养护路线383条线。项目主要建设内容为路面修补坑槽、路基沉降修复。</t>
  </si>
  <si>
    <t>㎡</t>
  </si>
  <si>
    <t>项目建成后，改善乡村交通基础设施，助力巩固脱贫攻坚，推进乡村全面振兴。</t>
  </si>
  <si>
    <t>2025-653224-0032</t>
  </si>
  <si>
    <t>洛浦县洛浦镇布拉克曲凯村污水处理项目</t>
  </si>
  <si>
    <t>（1）新建重力流排水管道16294m，管道材质为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t>
  </si>
  <si>
    <t>m</t>
  </si>
  <si>
    <t>洛浦县洛浦镇人民政府</t>
  </si>
  <si>
    <t>和田地区生态环境局洛浦县分局</t>
  </si>
  <si>
    <t>亚森·艾尼</t>
  </si>
  <si>
    <t>提高农村生活污水治理率和治理水平，持续改善农村人居环境。</t>
  </si>
  <si>
    <t>2025-653224-0033</t>
  </si>
  <si>
    <t>洛浦县洛浦镇塔盘村农村污水治理项目</t>
  </si>
  <si>
    <t>洛浦县洛浦镇塔盘村</t>
  </si>
  <si>
    <t>排水工程主管道DN300排水管网6055m、DN150排水管网63m，管材采用HDPE双壁波纹管，管壁环刚度≥8KN/㎡，接口采用承插式柔性橡胶圈接口，DN110排水管网1620m、DN500钢筋砼套管7m；钢筋砼污水井225座；路面破坏拆除及恢复面积14822㎡；成品污水提升泵站一座（直径2000mm，高度5100mm，HMPP高模量聚丙烯，三层缠绕工艺，厚度≥50mm。）</t>
  </si>
  <si>
    <t>2025-653224-0034</t>
  </si>
  <si>
    <t>洛浦县洛浦镇阿恰勒村、幸福村污水处理项目</t>
  </si>
  <si>
    <t>洛浦县洛浦镇阿恰勒村、幸福村</t>
  </si>
  <si>
    <t>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t>
  </si>
  <si>
    <t>2025-653224-0035</t>
  </si>
  <si>
    <t>洛浦县洛浦镇多鲁吐格曼贝希村农村生活污水治理工程</t>
  </si>
  <si>
    <t>洛浦县洛浦镇多鲁吐格曼贝希村</t>
  </si>
  <si>
    <t>排水工程主管道DN300排水管网为8620m，DN200压力排水管1864m，DN110排水管网为2896m，预制混凝土井432座；路面破坏拆除及恢复面积26940㎡；成品污水提升泵站二座（直径2000mm，高度5800mm，HMPP高模量聚丙烯，三层缠绕工艺，厚度≥50mm。）</t>
  </si>
  <si>
    <t>2025-653224-0036</t>
  </si>
  <si>
    <t>洛浦县洛浦镇库尔干村农村污水治理项目</t>
  </si>
  <si>
    <t>洛浦县洛浦镇库尔干村</t>
  </si>
  <si>
    <t>排水工程主管道DN250排水管网6001m、DN315排水管网4403m、DN400排水管网997m，预制混凝土井432座327座；路面破坏拆除及恢复面积21000㎡；成品污水提升泵2座</t>
  </si>
  <si>
    <t>2025-653224-0037</t>
  </si>
  <si>
    <t>洛浦县山普鲁镇先拜巴扎村壮大村集体经济建设项目</t>
  </si>
  <si>
    <t>洛浦县山普鲁镇先拜巴扎村</t>
  </si>
  <si>
    <t>新建小市场2栋，建筑面积2748.84㎡，地上2层，框架结构，配套水、电、暖等附属设施。</t>
  </si>
  <si>
    <t>栋</t>
  </si>
  <si>
    <t>洛浦县山普鲁镇人民政府</t>
  </si>
  <si>
    <t>芒力科·艾赛提</t>
  </si>
  <si>
    <t>项目建成后，壮大村集体经济，同时有效带动脱贫人口（含监测对象）就业创业增收，持续巩固脱贫攻坚成果，助力乡村全面振兴。</t>
  </si>
  <si>
    <t>2025-653224-0038</t>
  </si>
  <si>
    <t>洛浦县山普鲁镇阔塔孜兰干村土地碎片化整治工程</t>
  </si>
  <si>
    <t>洛浦县山普鲁镇阔塔孜兰干村</t>
  </si>
  <si>
    <t>对山普鲁镇阔塔孜兰干村800亩土地进行碎片化整治，设置首部1座，沉沙池1座，配套附属设施。</t>
  </si>
  <si>
    <t>通过土地碎片化治理，整合土地资源，促进土地流转，由“零”变“整”，提高农作物产量，拓宽群众增收渠道，推动农业规模化发展。</t>
  </si>
  <si>
    <t>2025-653224-0039</t>
  </si>
  <si>
    <t>洛浦县山普鲁镇英巴格村等2个村防渗渠改造建设项目</t>
  </si>
  <si>
    <t>洛浦县山普鲁镇英巴格、博斯坦库勒村</t>
  </si>
  <si>
    <t>本项目区改建渠道1条，总长3.98km，设计流量为0.75～1.2m³/s，配套完善渠系建筑物21座（不含保留建筑物3座），其中节制闸7座，分水闸7 座、农桥6座、交通桥1座</t>
  </si>
  <si>
    <t>2025-653224-0040</t>
  </si>
  <si>
    <t>洛浦县山普鲁镇防护林水利配套以工代赈项目（一期）</t>
  </si>
  <si>
    <t>洛浦县山普鲁镇</t>
  </si>
  <si>
    <t>本项目改建防渗渠道4条，总长度7.732km，设计流量为0.05-0.56m³/s，新建配套渠系建筑物3座，其中水闸1座、农桥1座、圆管涵1座。</t>
  </si>
  <si>
    <t>以工代赈资金</t>
  </si>
  <si>
    <t>2025-653224-0041</t>
  </si>
  <si>
    <t>洛浦县山普鲁镇防护林水利配套以工代赈项目（二期）</t>
  </si>
  <si>
    <t>本项目改建防渗渠道5条，总长度7.645km；设计流量为0.05-0.56m³/s，新建配套渠系建筑物3座，其中水闸1座、圆管涵2座</t>
  </si>
  <si>
    <t>2025-653224-0042</t>
  </si>
  <si>
    <t>洛浦县山普鲁镇防护林水利配套以工代赈项目（三期）</t>
  </si>
  <si>
    <t>本项目改建防渗渠道4条，总长度5.066km，设计流量为0.05-0.56m³/s。其中支渠1条，长度为584m，斗渠3条，长度为4482m，新建配套渠系建筑物1座。</t>
  </si>
  <si>
    <t>2025-653224-0043</t>
  </si>
  <si>
    <t>洛浦县纳瓦乡巴什尕帕村、诺布依村、库木巴格村等3个村防渗渠建设以工代赈项目</t>
  </si>
  <si>
    <t>2025.04-2025.07</t>
  </si>
  <si>
    <t>洛浦县纳瓦乡巴什尕帕村、诺布依村、库木巴格村</t>
  </si>
  <si>
    <t>纳瓦乡诺布依村、库木巴格村、巴什尕帕村改建斗渠4.68km，设计流量为0.3～0.8m³/s，配套相应渠系建筑物。</t>
  </si>
  <si>
    <t>洛浦县纳瓦乡人民政府</t>
  </si>
  <si>
    <t>帕提古丽·阿布都拉</t>
  </si>
  <si>
    <t>2025-653224-0044</t>
  </si>
  <si>
    <t>洛浦县纳瓦乡2025年0.32万亩农田设施配套建设项目</t>
  </si>
  <si>
    <t>洛浦县纳瓦乡阿恰墩村、阿亚格尕帕村、纳瓦村、诺布依村、英巴格村</t>
  </si>
  <si>
    <t>总建设面积0.32万亩（水浇地），建设内容主要包括田块修筑工程、灌溉工程、农田输配电工程，具体建设内容如下：
（1）修筑工程
本次实施田块修筑总面积3634.45亩。
（2）灌溉与排水工程（灌溉工程）
主要建设内容包括：新建高效节水面积3375.89亩，共划分5个滴灌系统（双系统2座，单系统1座）；新建连接渠200m；沉砂池及清水池3座；砖混结构泵房3座；自动反冲洗网式过滤器5套；离心泵5台；施肥箱5套；变频启动柜5套；
（3）农田输配电工程
农田输配电工程，根据附近高压线的线路负荷、路径等，经与电力部门沟通后，新架设10KV导线1.72km，项目区共配套变压器5套。</t>
  </si>
  <si>
    <t>项目的实施，可改善项目区灌溉条件，提高水资源利用率和土地利用率，防止水土流失，增强抗御自然灾害的能力，进一步改善生态环境和农业生产条件，使农田达到稳产、高产农田标准，</t>
  </si>
  <si>
    <t>提升农田灌溉效率，提高农作物产量，拓宽群众增收渠道，推动农业规模化发展。</t>
  </si>
  <si>
    <t>2025-653224-0045</t>
  </si>
  <si>
    <t>洛浦县恰尔巴格镇古勒巴格村示范村提升改造项目</t>
  </si>
  <si>
    <t>洛浦县恰尔巴格镇古勒巴格村</t>
  </si>
  <si>
    <t>实施231户群众庭院整治、改厨改厕、三区分离、住房改造、节能改造。</t>
  </si>
  <si>
    <t>洛浦县恰尔巴格镇人民政府</t>
  </si>
  <si>
    <t>依明托乎提·艾合买提</t>
  </si>
  <si>
    <t>项目建成后，着力改善村容村貌，美化居住环境，助力乡村全面振兴。</t>
  </si>
  <si>
    <t>2025-653224-0046</t>
  </si>
  <si>
    <t>洛浦县恰尔巴格镇铁热克艾日克村等4个村农田设施配套建设项目</t>
  </si>
  <si>
    <t>洛浦县恰尔巴格镇铁热克艾日克村、古勒巴格村、奥克其村、库木兰干村</t>
  </si>
  <si>
    <t>总建设面积606.5亩（水浇地），建设内容主要包括田块修筑工程、灌溉工程、农田输配电工程。</t>
  </si>
  <si>
    <t>2025-653224-0047</t>
  </si>
  <si>
    <t>洛浦县恰尔巴格镇巴什格加等三个村防渗渠建设以工代赈项目</t>
  </si>
  <si>
    <t>洛浦县恰尔巴格镇巴什格加村、阿亚格格加村、阿依丁库勒村</t>
  </si>
  <si>
    <t>恰尔巴格镇防渗改建渠道3.94km，设计流量为0.3-1.5m³/s，配套相应渠系建筑物。</t>
  </si>
  <si>
    <t>2025-653224-0079</t>
  </si>
  <si>
    <t>洛浦县恰尔巴格镇巴什苏尕克库木村老旧温室大棚改造提升项目</t>
  </si>
  <si>
    <t>2025.04-2025.08</t>
  </si>
  <si>
    <t>恰尔巴格镇巴什苏尕克库木村</t>
  </si>
  <si>
    <t>对100座老旧温室大棚进行改造提升，主要对大棚墙体、后坡、钢架、卷帘机卷帘杆、棉被和棚膜进行更换维修。</t>
  </si>
  <si>
    <t>恰尔巴格镇人民政府</t>
  </si>
  <si>
    <t>依明托乎提·艾合麦提</t>
  </si>
  <si>
    <t>项目建成后，可以有效提高大棚使用率，拓宽群众增收渠道，推动农业规模化发展。</t>
  </si>
  <si>
    <t>2025-653224-0048</t>
  </si>
  <si>
    <t>洛浦县多鲁镇2025年1.03万亩农田设施配套建设项目</t>
  </si>
  <si>
    <t>洛浦县多鲁镇</t>
  </si>
  <si>
    <t>总建设面积1.03万亩（水浇地），建设内容主要包括田块修筑工程、灌溉工程、农田输配电工程，具体建设内容如下：
（1）田块修筑工程
本次实施田块修筑总面积10694.03亩。
（2）灌溉与排水工程（灌溉工程）
主要建设内容包括：新建高效节水面积10694.03亩，共划分13个滴灌系统（双系统4座，单系统5座）；新建连接渠600m；沉砂池及清水池9座；砖混结构泵房9座；自动反冲洗网式过滤器13套；离心泵13台；施肥箱13套；变频启动柜13套；
（3）农田输配电工程
农田输配电工程，根据附近高压线的线路负荷、路径等，经与电力部门沟通后，新架设10KV导线1.62km，项目区共配套变压器9套。</t>
  </si>
  <si>
    <t>洛浦县多鲁镇人民政府</t>
  </si>
  <si>
    <t>麦提喀斯木·伊敏托合提</t>
  </si>
  <si>
    <t>2025-653224-0049</t>
  </si>
  <si>
    <t>洛浦县多鲁镇光明村水利设施配套建设以工代赈项目</t>
  </si>
  <si>
    <t>洛浦县多鲁镇光明村</t>
  </si>
  <si>
    <t>改建斗渠共计1条，总长5.2km，设计流量为0.5-0.8m³/s，配套相应渠系建筑物。</t>
  </si>
  <si>
    <t>2025-653224-0050</t>
  </si>
  <si>
    <t>洛浦县多鲁镇托格拉艾日克村水利设施配套建设以工代赈项目</t>
  </si>
  <si>
    <t>洛浦县多鲁镇托格拉艾日克村</t>
  </si>
  <si>
    <t>本工程涉及洛浦县多鲁镇托格拉艾日克村，改建斗渠共计1条，总长4.5km，设计流量为0.5-0.8m³/s，配套相应渠系建筑物。</t>
  </si>
  <si>
    <t>2025-653224-0051</t>
  </si>
  <si>
    <t>洛浦县多鲁镇喀瓦图格曼村等3个村水利设施配套建设以工代赈项目</t>
  </si>
  <si>
    <t>洛浦县多鲁镇喀瓦图格曼村、英阔台买村、墩吾斯塘村</t>
  </si>
  <si>
    <t>本工程涉及洛浦县多鲁镇喀瓦图格曼村、英阔台买村、墩吾斯塘村，改建斗渠共计3条，总长4.8km，设计流量为0.5-0.8m³/s，配套相应渠系建筑物。</t>
  </si>
  <si>
    <t>2025-653224-0052</t>
  </si>
  <si>
    <t>洛浦县多鲁镇加朗艾日克村等2个村水利设施配套建设以工代赈项目</t>
  </si>
  <si>
    <t>洛浦县多鲁镇加朗艾日克村、库依肉克艾日克村</t>
  </si>
  <si>
    <t>改建斗渠共计2条，总长4.9km，设计流量为0.5-0.8m³/s，配套相应渠系建筑物。</t>
  </si>
  <si>
    <t>2025-653224-0053</t>
  </si>
  <si>
    <t>洛浦县多鲁镇巴什央都玛村等2个村水利设施配套建设以工代赈项目</t>
  </si>
  <si>
    <t>洛浦县多鲁镇巴什央都玛村、塔吾尕孜村</t>
  </si>
  <si>
    <t>本工程涉及洛浦县多鲁镇巴什央都玛村、塔吾尕孜村2个村，共改建斗渠共计2条，总长4.8km，设计流量为0.5-0.8m³/s，配套相应渠系建筑物。</t>
  </si>
  <si>
    <t>2025-653224-0054</t>
  </si>
  <si>
    <t>洛浦县多鲁镇硝尔阔台克村水利设施配套建设以工代赈项目</t>
  </si>
  <si>
    <t>洛浦县多鲁镇硝尔阔台克村</t>
  </si>
  <si>
    <t>本工程涉及洛浦县多鲁镇硝尔阔台克村，改建斗渠共计1条，总长4.6km，设计流量为0.5-0.8m³/s，配套相应渠系建筑物。</t>
  </si>
  <si>
    <t>2025-653224-0055</t>
  </si>
  <si>
    <t>洛浦县杭桂镇北片区防沙治沙基础设施配套建设项目</t>
  </si>
  <si>
    <t>新建退水管道25km，管径为DN1000，管材玻璃钢夹砂管，新建阀门检修井6座，直径3200mm，排气阀井22座，泄水阀井6座。</t>
  </si>
  <si>
    <t>项目建成后，为防沙治沙提供水源保障，同时为农业生产提供生态屏障，为全区生态环境改善奠定基础。</t>
  </si>
  <si>
    <t>2025-653224-0056</t>
  </si>
  <si>
    <t>洛浦县杭桂镇2025年0.63万亩农田设施配套建设项目</t>
  </si>
  <si>
    <t>洛浦县杭桂镇阿尔喀依来克村、白杨村、杭桂镇集体、康托喀依村、欧吐拉艾日克村、其木吾斯唐村、琼库尔艾日克村、热合曼普尔村、吾斯塘乌其村、向阳村、英巴格村</t>
  </si>
  <si>
    <t>总建设面积0.63万亩（水浇地），建设内容主要包括田块修筑工程、灌溉工程、农田输配电工程，具体建设内容如下：
（1）田块修筑工程
本次实施田块修筑总面积7008.82亩。
（2）灌溉与排水工程（灌溉工程）
主要建设内容包括：新建高效节水面积7008.15亩，共划分8个滴灌系统（双系统3座，单系统2座）；新建连接渠600m；沉砂池及清水池5座；砖混结构泵房5座；自动反冲洗网式过滤器8套；离心泵8台；施肥箱8套；变频启动柜8套；
（3）农田输配电工程
农田输配电工程，根据附近高压线的线路负荷、路径等，经与电力部门沟通后，新架设10KV导线1.32km，项目区共配套变压器5套。</t>
  </si>
  <si>
    <t>2025-653224-0057</t>
  </si>
  <si>
    <t>洛浦县杭桂镇热合曼普尔村等2个村农村生活污水治理项目</t>
  </si>
  <si>
    <t>洛浦县杭桂镇热合曼普尔村、幸福村</t>
  </si>
  <si>
    <t>新建排水管道长度21.75km，其中de400（40公分的主管道）排水管道长度7.54km，聚乙烯PE100管（16公分泵站出水压力排管）2.8km，de315排水管道长度10.98km，de300II级钢筋混凝土管 0.22km，de400II级钢筋混凝土管0.21km，新建UPVC-De110支管（户-井支管）9.33km，新建污水检查井658座，沉泥井19座，压力排水检查井（压力管道）14座，一体化提升泵站1座（40立方每小时），30立方米钢筋混凝土化粪池1座（幸福村东北角8户），道路恢复面积33768.00㎡。</t>
  </si>
  <si>
    <t>2025-653224-0058</t>
  </si>
  <si>
    <t>洛浦县杭桂镇托万皮切克其村等2个村农村生活污水治理项目</t>
  </si>
  <si>
    <t>洛浦县杭桂镇托万皮切克其村、塔盘村</t>
  </si>
  <si>
    <t>新建排水管道长度14.00km，其中de400排水管道（40公分的主管道）长度3.1km，de400排水管道（16公分泵站出水压力排管）长度0.5km，de315排水管道长度8.4km，聚乙烯PE100管1.7km,de300II级钢筋混凝土管0.1km,de400II级钢筋混凝土管0.2km，新建UPVC-De110支管（户-井支管）5.94km,新建污水检查井422座，沉泥井19座,压力排水检查井9座，φ2000成品一体化提升泵站1座（25立方每小时）,道路恢复面积25200.00㎡。</t>
  </si>
  <si>
    <t>2025-653224-0059</t>
  </si>
  <si>
    <t>洛浦县杭桂镇创业就业基地建设项目</t>
  </si>
  <si>
    <t>洛浦县杭桂镇库木巴格村</t>
  </si>
  <si>
    <t>新建创业就业基地1栋，建筑面积2998.82㎡，框架结构，地上三层，配套水、电、暖、消防等附属设施。</t>
  </si>
  <si>
    <t>2025-653224-0060</t>
  </si>
  <si>
    <t>洛浦县杭桂镇吾斯塘乌其村等3个村防渗渠改造建设项目</t>
  </si>
  <si>
    <t>洛浦县杭桂镇吾斯塘乌其村、英巴格村、阿亚格苏尕克库木村</t>
  </si>
  <si>
    <t>吾斯塘乌其村2支渠改建长度3.2km，渠道设计流量为1.2m³/s，修建10座分水闸、5座农桥，可控制灌溉面积为1200亩。英巴格村改建土渠1km，渠道设计流量为0.8m³，修建4座水闸、2座农桥。阿亚格苏尕克库木村改建支渠3.549km，设计流量1.5m³/s。灌溉面积1500亩。</t>
  </si>
  <si>
    <t>2025-653224-0061</t>
  </si>
  <si>
    <t>洛浦县杭桂镇霍热孜托格拉克村防渗渠改建2025年中央财政以工代赈项目（一期）</t>
  </si>
  <si>
    <t>洛浦县杭桂镇霍热孜托格拉克村</t>
  </si>
  <si>
    <t>改建渠道防渗渠总长度2.89km，渠道设计流量为0.12～0.25m³/s，配套相应渠系建筑物。</t>
  </si>
  <si>
    <t>2025-653224-0062</t>
  </si>
  <si>
    <t>洛浦县杭桂镇霍热孜托格拉克村防渗渠改建2025年中央财政以工代赈项目（二期）</t>
  </si>
  <si>
    <t>改建渠道防渗渠总长度 2.85km，渠道设计流量为 0.12～0.25m³/s，配套相应渠系建筑物。</t>
  </si>
  <si>
    <t>2025-653224-0077</t>
  </si>
  <si>
    <t>洛浦县杭桂镇托万皮切克其村老旧温室大棚改造提升项目</t>
  </si>
  <si>
    <t>杭桂镇托万皮切克其村</t>
  </si>
  <si>
    <t>对100座老旧温室大棚进行改造提升，主要对大棚棉被、棚膜、卷帘机卷帘杆、墙体、后坡、钢架、进行更换维修。</t>
  </si>
  <si>
    <t>2025-653224-0078</t>
  </si>
  <si>
    <t>洛浦县拜什托格拉克乡朝阳村老旧温室大棚改造提升项目</t>
  </si>
  <si>
    <t>拜什托格拉克乡朝阳村</t>
  </si>
  <si>
    <t>拜什托格拉克乡人民政府</t>
  </si>
  <si>
    <t>2025-653224-0063</t>
  </si>
  <si>
    <t>洛浦县拜什托格拉克乡特色沙产业荒漠生态修复项目（二期）</t>
  </si>
  <si>
    <t>新建10kv输电线路27km及配套电力设备；新建23眼机电井，井深140m，井孔直径采用700mm；新建水利配套设施，包括首部及管理用房、滴灌系统地埋管道；新铺沙砾路16.118km（主路6米，辅路4米），实施10490.142亩沙漠化土地治理。</t>
  </si>
  <si>
    <t>km/眼</t>
  </si>
  <si>
    <t>27/23</t>
  </si>
  <si>
    <t>2025-653224-0064</t>
  </si>
  <si>
    <t>洛浦县拜什托格拉克乡特色沙产业荒漠生态修复项目（三期）</t>
  </si>
  <si>
    <t>建设内容主要包括灌溉管网工程、田间道路工程、农田输配电工程，实施16560亩沙漠化土地治理。</t>
  </si>
  <si>
    <t>项目建成后，土地分配给村集体壮大村集体经济，同时不断改善生态环境。</t>
  </si>
  <si>
    <t>2025-653224-0065</t>
  </si>
  <si>
    <t>洛浦县拜什托格拉克乡拜什托格拉克村水利设施配套建设以工代赈项目</t>
  </si>
  <si>
    <t>洛浦县拜什托格拉克乡拜什托格拉克村</t>
  </si>
  <si>
    <t>防渗改建渠道5.209km，设计流量为 0.3～ 1m³/s，配套相应渠系建筑物。</t>
  </si>
  <si>
    <t>2025-653224-0066</t>
  </si>
  <si>
    <t>洛浦县阿其克乡吾鲁格拜勒村生活污水治理项目</t>
  </si>
  <si>
    <t>洛浦县阿其克乡吾鲁格拜勒村</t>
  </si>
  <si>
    <t>阿其克乡吾鲁格拜勒村104户农户的生活污水排污管道及设备安装，配套相关附属设施。</t>
  </si>
  <si>
    <t>洛浦县阿其克乡人民政府</t>
  </si>
  <si>
    <t>巴图尔·麦麦提敏</t>
  </si>
  <si>
    <t>2025-653224-0067</t>
  </si>
  <si>
    <t>洛浦县阿其克乡比来勒克村生活污水治理项目</t>
  </si>
  <si>
    <t>洛浦县阿其克乡比来勒克村</t>
  </si>
  <si>
    <t>比来勒克村147户农户的生活污水排污管道及设备安装，配套相关附属设施。</t>
  </si>
  <si>
    <t>2025-653224-0068</t>
  </si>
  <si>
    <t>洛浦县山普鲁镇喀拉克尔村等6个村农村污水治理项目</t>
  </si>
  <si>
    <t>2025.03-2025.08</t>
  </si>
  <si>
    <t>洛浦县山普鲁镇喀拉克尔村、阿亚格比孜里村、欧吐拉比孜里村、巴什比孜里村、喀拉央塔克村、喀孜米勒克村</t>
  </si>
  <si>
    <t>新建d200-d300-d400排水主管道总长度43.03km；新建的d150UPVC排水支管24.825km；新建预制钢筋砼圆形排水检查井D1250mm1410座；拆除及恢复路面86060㎡。此项目污水处理工艺采取厌氧+人工实地生态系统模式。</t>
  </si>
  <si>
    <t>2025-653224-0069</t>
  </si>
  <si>
    <t>洛浦县2025年产业区管理委员会温室大棚改造建设项目</t>
  </si>
  <si>
    <r>
      <rPr>
        <sz val="12"/>
        <rFont val="宋体"/>
        <charset val="134"/>
        <scheme val="minor"/>
      </rPr>
      <t>改造</t>
    </r>
    <r>
      <rPr>
        <sz val="12"/>
        <rFont val="Times New Roman"/>
        <charset val="134"/>
      </rPr>
      <t>197</t>
    </r>
    <r>
      <rPr>
        <sz val="12"/>
        <rFont val="宋体"/>
        <charset val="134"/>
      </rPr>
      <t>座老旧温室大棚，主要维修包括棉被、棚膜、卡簧卡槽、后坡、耳房及排泄系统等。</t>
    </r>
  </si>
  <si>
    <t>洛浦县产业区管理委员会</t>
  </si>
  <si>
    <t>董少军</t>
  </si>
  <si>
    <t>2025-653224-0070</t>
  </si>
  <si>
    <t>洛浦县戈壁设施农业配套建设项目</t>
  </si>
  <si>
    <t>占地面积5000亩，在防沙治沙规划区内吐和高速东北侧道路、电力、水源等配套设施建设。</t>
  </si>
  <si>
    <t>项目建成后，有效拓宽群众增收渠道，推动农业规模化发展，助力乡村全面振兴。</t>
  </si>
  <si>
    <t>2025-653224-0071</t>
  </si>
  <si>
    <t>洛浦县农副产品批发交易中心建设项目</t>
  </si>
  <si>
    <t>洛浦县工业园区</t>
  </si>
  <si>
    <t>总建筑面积9481.32㎡，其中：新建仓库1座2670.93㎡，地上一层，门式钢架结构；冷库1座3076.54㎡，地上一层，门式钢架结构；简易交易棚18栋2678㎡，地上一层，门式钢架结构；检验检疫中心1座101.47㎡、农副产品交易大厅1座378.95㎡、消防水池1座575.43㎡，配套相关附属设施。</t>
  </si>
  <si>
    <t>项目建成后，可解决农贸市场功能配套不齐全问题，同时有效带动脱贫人口（含监测对象）就业创业增收，持续巩固脱贫攻坚成果，助力乡村全面振兴。</t>
  </si>
  <si>
    <t>2025-653224-0072</t>
  </si>
  <si>
    <t>洛浦县食用菌补链、强链产业培育项目</t>
  </si>
  <si>
    <t>为已建成的1900座食用菌出菇棚配套净化车间和84座二级育菌培养棚恒温降温、通风等设备及附属设施配套。</t>
  </si>
  <si>
    <t>套</t>
  </si>
  <si>
    <t>项目建成后，有效带动脱贫人口（含监测对象）就业创业增收，持续巩固脱贫攻坚成果，助力乡村全面振兴。</t>
  </si>
  <si>
    <t>2025-653224-0073</t>
  </si>
  <si>
    <t>洛浦县2024年服装加工设备购置项目</t>
  </si>
  <si>
    <t>洛浦县北京工业园区</t>
  </si>
  <si>
    <t>采购全自动智能缝制生产线一条，集进料、裁剪、缝制、装商标、剪线、折叠和收料等工序高度集中的自动化设备。主生产线基本参数：6800*3200*1750mm
设备功率：380V、8kw
设备设计效率：6s/pcs
设备共8工位，缝裆部、缝大腿部、缝腰部、前后拼接等工艺。</t>
  </si>
  <si>
    <t>洛浦县商工局</t>
  </si>
  <si>
    <t>麦麦提明·麦吐送</t>
  </si>
  <si>
    <t>2025-653224-0080</t>
  </si>
  <si>
    <t>洛浦县多鲁镇库勒艾日克村壮大村集体经济建设项目</t>
  </si>
  <si>
    <t>洛浦县多鲁镇库勒艾日克村</t>
  </si>
  <si>
    <t>新建小市场2栋，建筑面积2800㎡，地上2层，框架结构，配套水、电、暖等附属设施。</t>
  </si>
  <si>
    <t>2025-653224-0081</t>
  </si>
  <si>
    <t>洛浦县纺织能力提升及附属配套建设项目</t>
  </si>
  <si>
    <t>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t>
  </si>
  <si>
    <t>洛浦县山普鲁镇阿亚格克依阔村至阿其克乡央塔克勒克村道路建设项目</t>
  </si>
  <si>
    <r>
      <rPr>
        <sz val="11"/>
        <rFont val="宋体"/>
        <charset val="134"/>
      </rPr>
      <t>修建道路全长</t>
    </r>
    <r>
      <rPr>
        <sz val="11"/>
        <rFont val="Times New Roman"/>
        <charset val="134"/>
      </rPr>
      <t>20.5</t>
    </r>
    <r>
      <rPr>
        <sz val="11"/>
        <rFont val="宋体"/>
        <charset val="134"/>
      </rPr>
      <t>公里，公路等级为四级公路，路基宽度为7.0米/5.5米，路面宽度为6.5米/5.0米，包括路基工程、路面工程、桥涵工程、交通安全及附属设施工程。</t>
    </r>
  </si>
  <si>
    <t>洛浦县提前下达2025年中央财政衔接推进乡村振兴补助资金（巩固任务）项目计划表（变更后）</t>
  </si>
  <si>
    <t>责任领导</t>
  </si>
  <si>
    <t>分管县领导</t>
  </si>
  <si>
    <t>合计：32个项目</t>
  </si>
  <si>
    <t>用于全县申请脱贫人口小额贷款贴息，申请人员是全县建档立卡脱贫人口、监测人口，贴息利率按照金融机构发放脱贫人口小额贷款时利率。</t>
  </si>
  <si>
    <t>杨小平</t>
  </si>
  <si>
    <t>按照衔接资金管理费使用要求列支，主要用于项目前期设计、评审、招标、监理以及验收等与项目管理相关的支出。</t>
  </si>
  <si>
    <t>艾力·巴拉提</t>
  </si>
  <si>
    <t>种植小麦12万亩，补助资金1800万元；种植正播玉米1.5万亩，补助资金225万元；积造有机肥20万立方米，补助资金600万元；设施农业大棚购置菜苗500亩，补助资金20万元；温室大棚改造120亩，补助资金18万元；大田拱棚改造50亩，补助资金1.5万元；</t>
  </si>
  <si>
    <t>穆合塔尔·买买提</t>
  </si>
  <si>
    <t>维修抗旱应急水源142处，其中包括改造27.48km10kv专线接入农网输电线路、更换软启动器（60kw）70件、更换（80kw）控制柜14件、更换潜水泵（型号250QJ160-80）22套、围栏改造加强94处。</t>
  </si>
  <si>
    <t>洛浦县山普鲁镇英巴格村、博斯坦库勒村</t>
  </si>
  <si>
    <t>张健</t>
  </si>
  <si>
    <t>马江涛</t>
  </si>
  <si>
    <t>项目建成后，改善拜什托格拉克乡、杭桂镇现有道路整体通行能力，改善乡村交通运营条件，提高交通运营能力的需要。</t>
  </si>
  <si>
    <t>拜什托格拉克乡、布亚乡、多鲁镇、杭桂镇、纳瓦乡、洛浦镇、山普鲁镇、阿其克乡、恰尔巴格镇及园区道路</t>
  </si>
  <si>
    <t>山普鲁镇</t>
  </si>
  <si>
    <t>从全县县域内脱贫人口（含检测对象）就业对象中筛选出符合享受衔接资金补助的公共服务岗位人员予以补助。共计3800人，补助标注按照和田地区最低工资标准执行。</t>
  </si>
  <si>
    <t>祖莱汗·麦提斯迪克</t>
  </si>
  <si>
    <t>结余：413.941942</t>
  </si>
  <si>
    <t>陈林</t>
  </si>
  <si>
    <t>新建小市场2栋，建筑面积2748.84㎡，框架结构，地上2层，配套水、电、暖等附属设施。</t>
  </si>
  <si>
    <t>董勇</t>
  </si>
  <si>
    <t>新建生态砂砾石机耕田间道路19.62公里（其中：6m宽生态砂砾石主路总长7.69公里；4m宽生态砂砾石支路总长11.93公里）；新打配套治沙机电井12眼；新建配套治沙防治首部砖混结构泵管护房12座。配套治沙生态系统12个、治沙首部过滤系统12套、配套施肥罐12套，变频柜12座等；新建配套一体化树脂井筒闸阀井383座及一体化树脂井筒排水井82座，并配套相关电力电气设备。</t>
  </si>
  <si>
    <t>杭桂镇人民政府</t>
  </si>
  <si>
    <t>洛浦县拜什托格拉克乡特色林果产业配套设施建设项目</t>
  </si>
  <si>
    <t>建设田间道路13条，长16.118km，宽4米。配套水利基础设施机电井23眼，井深140m，井孔直径采用700mm；新建配套治沙防治首部及管理用房，配套10490.14亩生态治沙第关系统地埋管道，新建10kv输电线路27km及配套电力设备。</t>
  </si>
  <si>
    <t>.</t>
  </si>
  <si>
    <t>艾尔肯·吐尔孙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</si>
</sst>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 numFmtId="179" formatCode="0.0_ "/>
    <numFmt numFmtId="180" formatCode="0.000000_ "/>
    <numFmt numFmtId="181" formatCode="0.0000_ "/>
  </numFmts>
  <fonts count="45">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宋体"/>
      <charset val="134"/>
      <scheme val="minor"/>
    </font>
    <font>
      <sz val="11"/>
      <name val="Times New Roman"/>
      <charset val="134"/>
    </font>
    <font>
      <sz val="24"/>
      <name val="方正小标宋简体"/>
      <charset val="134"/>
    </font>
    <font>
      <sz val="11"/>
      <name val="宋体"/>
      <charset val="134"/>
    </font>
    <font>
      <b/>
      <sz val="8"/>
      <name val="黑体"/>
      <charset val="134"/>
    </font>
    <font>
      <b/>
      <sz val="11"/>
      <name val="黑体"/>
      <charset val="134"/>
    </font>
    <font>
      <b/>
      <sz val="9"/>
      <name val="黑体"/>
      <charset val="134"/>
    </font>
    <font>
      <b/>
      <sz val="11"/>
      <name val="方正公文楷体"/>
      <charset val="134"/>
    </font>
    <font>
      <sz val="12"/>
      <name val="方正公文楷体"/>
      <charset val="134"/>
    </font>
    <font>
      <sz val="12"/>
      <name val="宋体"/>
      <charset val="134"/>
      <scheme val="minor"/>
    </font>
    <font>
      <sz val="10"/>
      <name val="方正公文楷体"/>
      <charset val="134"/>
    </font>
    <font>
      <sz val="11"/>
      <name val="方正公文楷体"/>
      <charset val="134"/>
    </font>
    <font>
      <b/>
      <sz val="12"/>
      <name val="方正公文楷体"/>
      <charset val="134"/>
    </font>
    <font>
      <sz val="16"/>
      <color rgb="FFFF0000"/>
      <name val="宋体"/>
      <charset val="134"/>
    </font>
    <font>
      <sz val="14"/>
      <name val="宋体"/>
      <charset val="134"/>
    </font>
    <font>
      <b/>
      <sz val="12"/>
      <name val="宋体"/>
      <charset val="134"/>
      <scheme val="minor"/>
    </font>
    <font>
      <sz val="12"/>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4" borderId="10" applyNumberFormat="0" applyAlignment="0" applyProtection="0">
      <alignment vertical="center"/>
    </xf>
    <xf numFmtId="0" fontId="32" fillId="5" borderId="11" applyNumberFormat="0" applyAlignment="0" applyProtection="0">
      <alignment vertical="center"/>
    </xf>
    <xf numFmtId="0" fontId="33" fillId="5" borderId="10" applyNumberFormat="0" applyAlignment="0" applyProtection="0">
      <alignment vertical="center"/>
    </xf>
    <xf numFmtId="0" fontId="34" fillId="6"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8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6" fontId="7" fillId="0" borderId="0" xfId="0" applyNumberFormat="1" applyFont="1" applyFill="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179" fontId="13" fillId="0" borderId="5"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181" fontId="14" fillId="0" borderId="1" xfId="0" applyNumberFormat="1" applyFont="1" applyFill="1" applyBorder="1" applyAlignment="1">
      <alignment horizontal="center" vertical="center"/>
    </xf>
    <xf numFmtId="181" fontId="14" fillId="0" borderId="1" xfId="0" applyNumberFormat="1" applyFont="1" applyFill="1" applyBorder="1" applyAlignment="1">
      <alignment horizontal="center" vertical="center" wrapText="1"/>
    </xf>
    <xf numFmtId="0" fontId="8" fillId="0" borderId="0" xfId="0" applyFont="1" applyFill="1" applyAlignment="1">
      <alignment horizontal="left" vertical="center" wrapText="1"/>
    </xf>
    <xf numFmtId="181"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81" fontId="13"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xf>
    <xf numFmtId="0" fontId="4" fillId="0" borderId="0" xfId="0" applyFont="1" applyFill="1" applyAlignment="1"/>
    <xf numFmtId="176" fontId="18" fillId="0" borderId="0" xfId="0" applyNumberFormat="1" applyFont="1" applyFill="1" applyAlignment="1">
      <alignment horizontal="center" vertical="center" wrapText="1"/>
    </xf>
    <xf numFmtId="176" fontId="10"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4"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7" fontId="19"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177" fontId="20" fillId="0" borderId="1" xfId="0" applyNumberFormat="1" applyFont="1" applyFill="1" applyBorder="1" applyAlignment="1">
      <alignment horizontal="center" vertical="center"/>
    </xf>
    <xf numFmtId="0" fontId="14" fillId="0" borderId="1" xfId="0" applyFont="1" applyFill="1" applyBorder="1" applyAlignment="1">
      <alignment vertical="center" wrapText="1"/>
    </xf>
    <xf numFmtId="0" fontId="21" fillId="0" borderId="1" xfId="0" applyFont="1" applyBorder="1" applyAlignment="1">
      <alignment horizontal="center" vertical="center"/>
    </xf>
    <xf numFmtId="176" fontId="14"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78</xdr:row>
      <xdr:rowOff>0</xdr:rowOff>
    </xdr:from>
    <xdr:to>
      <xdr:col>14</xdr:col>
      <xdr:colOff>10795</xdr:colOff>
      <xdr:row>95</xdr:row>
      <xdr:rowOff>82550</xdr:rowOff>
    </xdr:to>
    <xdr:pic>
      <xdr:nvPicPr>
        <xdr:cNvPr id="13" name="Picture 438836" hidden="1"/>
        <xdr:cNvPicPr/>
      </xdr:nvPicPr>
      <xdr:blipFill>
        <a:blip r:embed="rId1"/>
        <a:stretch>
          <a:fillRect/>
        </a:stretch>
      </xdr:blipFill>
      <xdr:spPr>
        <a:xfrm>
          <a:off x="10294620" y="16055975"/>
          <a:ext cx="520700" cy="12922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14" name="Picture 438836" hidden="1"/>
        <xdr:cNvPicPr/>
      </xdr:nvPicPr>
      <xdr:blipFill>
        <a:blip r:embed="rId1"/>
        <a:stretch>
          <a:fillRect/>
        </a:stretch>
      </xdr:blipFill>
      <xdr:spPr>
        <a:xfrm>
          <a:off x="10294620" y="16055975"/>
          <a:ext cx="520700" cy="12350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15" name="Picture 438836" hidden="1"/>
        <xdr:cNvPicPr/>
      </xdr:nvPicPr>
      <xdr:blipFill>
        <a:blip r:embed="rId1"/>
        <a:stretch>
          <a:fillRect/>
        </a:stretch>
      </xdr:blipFill>
      <xdr:spPr>
        <a:xfrm>
          <a:off x="10294620" y="16055975"/>
          <a:ext cx="520700" cy="143637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8255</xdr:rowOff>
    </xdr:to>
    <xdr:pic>
      <xdr:nvPicPr>
        <xdr:cNvPr id="16" name="Picture 438836" hidden="1"/>
        <xdr:cNvPicPr/>
      </xdr:nvPicPr>
      <xdr:blipFill>
        <a:blip r:embed="rId1"/>
        <a:stretch>
          <a:fillRect/>
        </a:stretch>
      </xdr:blipFill>
      <xdr:spPr>
        <a:xfrm>
          <a:off x="10294620" y="16055975"/>
          <a:ext cx="520700" cy="13938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527050</xdr:rowOff>
    </xdr:to>
    <xdr:pic>
      <xdr:nvPicPr>
        <xdr:cNvPr id="19" name="Picture 438836" hidden="1"/>
        <xdr:cNvPicPr/>
      </xdr:nvPicPr>
      <xdr:blipFill>
        <a:blip r:embed="rId1"/>
        <a:stretch>
          <a:fillRect/>
        </a:stretch>
      </xdr:blipFill>
      <xdr:spPr>
        <a:xfrm>
          <a:off x="10294620" y="16055975"/>
          <a:ext cx="520700" cy="5270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20" name="Picture 438836" hidden="1"/>
        <xdr:cNvPicPr/>
      </xdr:nvPicPr>
      <xdr:blipFill>
        <a:blip r:embed="rId1"/>
        <a:stretch>
          <a:fillRect/>
        </a:stretch>
      </xdr:blipFill>
      <xdr:spPr>
        <a:xfrm>
          <a:off x="10294620" y="16055975"/>
          <a:ext cx="527050" cy="129222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21" name="Picture 438836" hidden="1"/>
        <xdr:cNvPicPr/>
      </xdr:nvPicPr>
      <xdr:blipFill>
        <a:blip r:embed="rId1"/>
        <a:stretch>
          <a:fillRect/>
        </a:stretch>
      </xdr:blipFill>
      <xdr:spPr>
        <a:xfrm>
          <a:off x="10294620" y="16055975"/>
          <a:ext cx="527050" cy="12350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22" name="Picture 438836" hidden="1"/>
        <xdr:cNvPicPr/>
      </xdr:nvPicPr>
      <xdr:blipFill>
        <a:blip r:embed="rId1"/>
        <a:stretch>
          <a:fillRect/>
        </a:stretch>
      </xdr:blipFill>
      <xdr:spPr>
        <a:xfrm>
          <a:off x="10294620" y="16055975"/>
          <a:ext cx="527050" cy="143637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8255</xdr:rowOff>
    </xdr:to>
    <xdr:pic>
      <xdr:nvPicPr>
        <xdr:cNvPr id="23" name="Picture 438836" hidden="1"/>
        <xdr:cNvPicPr/>
      </xdr:nvPicPr>
      <xdr:blipFill>
        <a:blip r:embed="rId1"/>
        <a:stretch>
          <a:fillRect/>
        </a:stretch>
      </xdr:blipFill>
      <xdr:spPr>
        <a:xfrm>
          <a:off x="10294620" y="16055975"/>
          <a:ext cx="527050" cy="139382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527050</xdr:rowOff>
    </xdr:to>
    <xdr:pic>
      <xdr:nvPicPr>
        <xdr:cNvPr id="26" name="Picture 438836" hidden="1"/>
        <xdr:cNvPicPr/>
      </xdr:nvPicPr>
      <xdr:blipFill>
        <a:blip r:embed="rId1"/>
        <a:stretch>
          <a:fillRect/>
        </a:stretch>
      </xdr:blipFill>
      <xdr:spPr>
        <a:xfrm>
          <a:off x="10294620" y="16055975"/>
          <a:ext cx="527050" cy="52705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27" name="Picture 438836" hidden="1"/>
        <xdr:cNvPicPr/>
      </xdr:nvPicPr>
      <xdr:blipFill>
        <a:blip r:embed="rId1"/>
        <a:stretch>
          <a:fillRect/>
        </a:stretch>
      </xdr:blipFill>
      <xdr:spPr>
        <a:xfrm>
          <a:off x="10294620" y="16055975"/>
          <a:ext cx="518795" cy="124142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533400</xdr:rowOff>
    </xdr:to>
    <xdr:pic>
      <xdr:nvPicPr>
        <xdr:cNvPr id="29" name="Picture 438836" hidden="1"/>
        <xdr:cNvPicPr/>
      </xdr:nvPicPr>
      <xdr:blipFill>
        <a:blip r:embed="rId1"/>
        <a:stretch>
          <a:fillRect/>
        </a:stretch>
      </xdr:blipFill>
      <xdr:spPr>
        <a:xfrm>
          <a:off x="10294620" y="16055975"/>
          <a:ext cx="518795" cy="533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6350</xdr:rowOff>
    </xdr:to>
    <xdr:pic>
      <xdr:nvPicPr>
        <xdr:cNvPr id="81" name="Picture 438836" hidden="1"/>
        <xdr:cNvPicPr/>
      </xdr:nvPicPr>
      <xdr:blipFill>
        <a:blip r:embed="rId1"/>
        <a:stretch>
          <a:fillRect/>
        </a:stretch>
      </xdr:blipFill>
      <xdr:spPr>
        <a:xfrm>
          <a:off x="10294620" y="16055975"/>
          <a:ext cx="520700" cy="12160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82" name="Picture 438836" hidden="1"/>
        <xdr:cNvPicPr/>
      </xdr:nvPicPr>
      <xdr:blipFill>
        <a:blip r:embed="rId1"/>
        <a:stretch>
          <a:fillRect/>
        </a:stretch>
      </xdr:blipFill>
      <xdr:spPr>
        <a:xfrm>
          <a:off x="10294620" y="16055975"/>
          <a:ext cx="520700" cy="116014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154305</xdr:rowOff>
    </xdr:to>
    <xdr:pic>
      <xdr:nvPicPr>
        <xdr:cNvPr id="83" name="Picture 438836" hidden="1"/>
        <xdr:cNvPicPr/>
      </xdr:nvPicPr>
      <xdr:blipFill>
        <a:blip r:embed="rId1"/>
        <a:stretch>
          <a:fillRect/>
        </a:stretch>
      </xdr:blipFill>
      <xdr:spPr>
        <a:xfrm>
          <a:off x="10294620" y="16055975"/>
          <a:ext cx="520700" cy="136398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98425</xdr:rowOff>
    </xdr:to>
    <xdr:pic>
      <xdr:nvPicPr>
        <xdr:cNvPr id="84" name="Picture 438836" hidden="1"/>
        <xdr:cNvPicPr/>
      </xdr:nvPicPr>
      <xdr:blipFill>
        <a:blip r:embed="rId1"/>
        <a:stretch>
          <a:fillRect/>
        </a:stretch>
      </xdr:blipFill>
      <xdr:spPr>
        <a:xfrm>
          <a:off x="10294620" y="16055975"/>
          <a:ext cx="520700" cy="13081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500380</xdr:rowOff>
    </xdr:to>
    <xdr:pic>
      <xdr:nvPicPr>
        <xdr:cNvPr id="87" name="Picture 438836" hidden="1"/>
        <xdr:cNvPicPr/>
      </xdr:nvPicPr>
      <xdr:blipFill>
        <a:blip r:embed="rId1"/>
        <a:stretch>
          <a:fillRect/>
        </a:stretch>
      </xdr:blipFill>
      <xdr:spPr>
        <a:xfrm>
          <a:off x="10294620" y="16055975"/>
          <a:ext cx="520700" cy="5003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6350</xdr:rowOff>
    </xdr:to>
    <xdr:pic>
      <xdr:nvPicPr>
        <xdr:cNvPr id="88" name="Picture 438836" hidden="1"/>
        <xdr:cNvPicPr/>
      </xdr:nvPicPr>
      <xdr:blipFill>
        <a:blip r:embed="rId1"/>
        <a:stretch>
          <a:fillRect/>
        </a:stretch>
      </xdr:blipFill>
      <xdr:spPr>
        <a:xfrm>
          <a:off x="10294620" y="16055975"/>
          <a:ext cx="527050" cy="121602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89" name="Picture 438836" hidden="1"/>
        <xdr:cNvPicPr/>
      </xdr:nvPicPr>
      <xdr:blipFill>
        <a:blip r:embed="rId1"/>
        <a:stretch>
          <a:fillRect/>
        </a:stretch>
      </xdr:blipFill>
      <xdr:spPr>
        <a:xfrm>
          <a:off x="10294620" y="16055975"/>
          <a:ext cx="527050" cy="116014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154305</xdr:rowOff>
    </xdr:to>
    <xdr:pic>
      <xdr:nvPicPr>
        <xdr:cNvPr id="90" name="Picture 438836" hidden="1"/>
        <xdr:cNvPicPr/>
      </xdr:nvPicPr>
      <xdr:blipFill>
        <a:blip r:embed="rId1"/>
        <a:stretch>
          <a:fillRect/>
        </a:stretch>
      </xdr:blipFill>
      <xdr:spPr>
        <a:xfrm>
          <a:off x="10294620" y="16055975"/>
          <a:ext cx="527050" cy="13639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98425</xdr:rowOff>
    </xdr:to>
    <xdr:pic>
      <xdr:nvPicPr>
        <xdr:cNvPr id="91" name="Picture 438836" hidden="1"/>
        <xdr:cNvPicPr/>
      </xdr:nvPicPr>
      <xdr:blipFill>
        <a:blip r:embed="rId1"/>
        <a:stretch>
          <a:fillRect/>
        </a:stretch>
      </xdr:blipFill>
      <xdr:spPr>
        <a:xfrm>
          <a:off x="10294620" y="16055975"/>
          <a:ext cx="527050" cy="13081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500380</xdr:rowOff>
    </xdr:to>
    <xdr:pic>
      <xdr:nvPicPr>
        <xdr:cNvPr id="94" name="Picture 438836" hidden="1"/>
        <xdr:cNvPicPr/>
      </xdr:nvPicPr>
      <xdr:blipFill>
        <a:blip r:embed="rId1"/>
        <a:stretch>
          <a:fillRect/>
        </a:stretch>
      </xdr:blipFill>
      <xdr:spPr>
        <a:xfrm>
          <a:off x="10294620" y="16055975"/>
          <a:ext cx="527050" cy="5003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95" name="Picture 438836" hidden="1"/>
        <xdr:cNvPicPr/>
      </xdr:nvPicPr>
      <xdr:blipFill>
        <a:blip r:embed="rId1"/>
        <a:stretch>
          <a:fillRect/>
        </a:stretch>
      </xdr:blipFill>
      <xdr:spPr>
        <a:xfrm>
          <a:off x="10294620" y="16055975"/>
          <a:ext cx="518795" cy="116522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505460</xdr:rowOff>
    </xdr:to>
    <xdr:pic>
      <xdr:nvPicPr>
        <xdr:cNvPr id="97" name="Picture 438836" hidden="1"/>
        <xdr:cNvPicPr/>
      </xdr:nvPicPr>
      <xdr:blipFill>
        <a:blip r:embed="rId1"/>
        <a:stretch>
          <a:fillRect/>
        </a:stretch>
      </xdr:blipFill>
      <xdr:spPr>
        <a:xfrm>
          <a:off x="10294620" y="16055975"/>
          <a:ext cx="518795" cy="5054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149" name="Picture 438836" hidden="1"/>
        <xdr:cNvPicPr/>
      </xdr:nvPicPr>
      <xdr:blipFill>
        <a:blip r:embed="rId1"/>
        <a:stretch>
          <a:fillRect/>
        </a:stretch>
      </xdr:blipFill>
      <xdr:spPr>
        <a:xfrm>
          <a:off x="10294620" y="16055975"/>
          <a:ext cx="520700" cy="12884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150" name="Picture 438836" hidden="1"/>
        <xdr:cNvPicPr/>
      </xdr:nvPicPr>
      <xdr:blipFill>
        <a:blip r:embed="rId1"/>
        <a:stretch>
          <a:fillRect/>
        </a:stretch>
      </xdr:blipFill>
      <xdr:spPr>
        <a:xfrm>
          <a:off x="10294620" y="16055975"/>
          <a:ext cx="520700" cy="123253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10795</xdr:rowOff>
    </xdr:to>
    <xdr:pic>
      <xdr:nvPicPr>
        <xdr:cNvPr id="152" name="Picture 438836" hidden="1"/>
        <xdr:cNvPicPr/>
      </xdr:nvPicPr>
      <xdr:blipFill>
        <a:blip r:embed="rId1"/>
        <a:stretch>
          <a:fillRect/>
        </a:stretch>
      </xdr:blipFill>
      <xdr:spPr>
        <a:xfrm>
          <a:off x="10294620" y="16055975"/>
          <a:ext cx="520700" cy="139636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523875</xdr:rowOff>
    </xdr:to>
    <xdr:pic>
      <xdr:nvPicPr>
        <xdr:cNvPr id="155" name="Picture 438836" hidden="1"/>
        <xdr:cNvPicPr/>
      </xdr:nvPicPr>
      <xdr:blipFill>
        <a:blip r:embed="rId1"/>
        <a:stretch>
          <a:fillRect/>
        </a:stretch>
      </xdr:blipFill>
      <xdr:spPr>
        <a:xfrm>
          <a:off x="10294620" y="16055975"/>
          <a:ext cx="520700" cy="5238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156" name="Picture 438836" hidden="1"/>
        <xdr:cNvPicPr/>
      </xdr:nvPicPr>
      <xdr:blipFill>
        <a:blip r:embed="rId1"/>
        <a:stretch>
          <a:fillRect/>
        </a:stretch>
      </xdr:blipFill>
      <xdr:spPr>
        <a:xfrm>
          <a:off x="10294620" y="16055975"/>
          <a:ext cx="527050" cy="12884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157" name="Picture 438836" hidden="1"/>
        <xdr:cNvPicPr/>
      </xdr:nvPicPr>
      <xdr:blipFill>
        <a:blip r:embed="rId1"/>
        <a:stretch>
          <a:fillRect/>
        </a:stretch>
      </xdr:blipFill>
      <xdr:spPr>
        <a:xfrm>
          <a:off x="10294620" y="16055975"/>
          <a:ext cx="527050" cy="123253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10795</xdr:rowOff>
    </xdr:to>
    <xdr:pic>
      <xdr:nvPicPr>
        <xdr:cNvPr id="159" name="Picture 438836" hidden="1"/>
        <xdr:cNvPicPr/>
      </xdr:nvPicPr>
      <xdr:blipFill>
        <a:blip r:embed="rId1"/>
        <a:stretch>
          <a:fillRect/>
        </a:stretch>
      </xdr:blipFill>
      <xdr:spPr>
        <a:xfrm>
          <a:off x="10294620" y="16055975"/>
          <a:ext cx="527050" cy="139636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523875</xdr:rowOff>
    </xdr:to>
    <xdr:pic>
      <xdr:nvPicPr>
        <xdr:cNvPr id="162" name="Picture 438836" hidden="1"/>
        <xdr:cNvPicPr/>
      </xdr:nvPicPr>
      <xdr:blipFill>
        <a:blip r:embed="rId1"/>
        <a:stretch>
          <a:fillRect/>
        </a:stretch>
      </xdr:blipFill>
      <xdr:spPr>
        <a:xfrm>
          <a:off x="10294620" y="16055975"/>
          <a:ext cx="527050" cy="52387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163" name="Picture 438836" hidden="1"/>
        <xdr:cNvPicPr/>
      </xdr:nvPicPr>
      <xdr:blipFill>
        <a:blip r:embed="rId1"/>
        <a:stretch>
          <a:fillRect/>
        </a:stretch>
      </xdr:blipFill>
      <xdr:spPr>
        <a:xfrm>
          <a:off x="10294620" y="16055975"/>
          <a:ext cx="518795" cy="123888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530225</xdr:rowOff>
    </xdr:to>
    <xdr:pic>
      <xdr:nvPicPr>
        <xdr:cNvPr id="165" name="Picture 438836" hidden="1"/>
        <xdr:cNvPicPr/>
      </xdr:nvPicPr>
      <xdr:blipFill>
        <a:blip r:embed="rId1"/>
        <a:stretch>
          <a:fillRect/>
        </a:stretch>
      </xdr:blipFill>
      <xdr:spPr>
        <a:xfrm>
          <a:off x="10294620" y="16055975"/>
          <a:ext cx="518795" cy="5302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17" name="Picture 438836" hidden="1"/>
        <xdr:cNvPicPr/>
      </xdr:nvPicPr>
      <xdr:blipFill>
        <a:blip r:embed="rId1"/>
        <a:stretch>
          <a:fillRect/>
        </a:stretch>
      </xdr:blipFill>
      <xdr:spPr>
        <a:xfrm>
          <a:off x="10294620" y="16055975"/>
          <a:ext cx="520700" cy="129032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18" name="Picture 438836" hidden="1"/>
        <xdr:cNvPicPr/>
      </xdr:nvPicPr>
      <xdr:blipFill>
        <a:blip r:embed="rId1"/>
        <a:stretch>
          <a:fillRect/>
        </a:stretch>
      </xdr:blipFill>
      <xdr:spPr>
        <a:xfrm>
          <a:off x="10294620" y="16055975"/>
          <a:ext cx="520700" cy="123444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52705</xdr:rowOff>
    </xdr:to>
    <xdr:pic>
      <xdr:nvPicPr>
        <xdr:cNvPr id="219" name="Picture 438836" hidden="1"/>
        <xdr:cNvPicPr/>
      </xdr:nvPicPr>
      <xdr:blipFill>
        <a:blip r:embed="rId1"/>
        <a:stretch>
          <a:fillRect/>
        </a:stretch>
      </xdr:blipFill>
      <xdr:spPr>
        <a:xfrm>
          <a:off x="10294620" y="16055975"/>
          <a:ext cx="520700" cy="14382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11430</xdr:rowOff>
    </xdr:to>
    <xdr:pic>
      <xdr:nvPicPr>
        <xdr:cNvPr id="220" name="Picture 438836" hidden="1"/>
        <xdr:cNvPicPr/>
      </xdr:nvPicPr>
      <xdr:blipFill>
        <a:blip r:embed="rId1"/>
        <a:stretch>
          <a:fillRect/>
        </a:stretch>
      </xdr:blipFill>
      <xdr:spPr>
        <a:xfrm>
          <a:off x="10294620" y="16055975"/>
          <a:ext cx="520700" cy="13970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525780</xdr:rowOff>
    </xdr:to>
    <xdr:pic>
      <xdr:nvPicPr>
        <xdr:cNvPr id="223" name="Picture 438836" hidden="1"/>
        <xdr:cNvPicPr/>
      </xdr:nvPicPr>
      <xdr:blipFill>
        <a:blip r:embed="rId1"/>
        <a:stretch>
          <a:fillRect/>
        </a:stretch>
      </xdr:blipFill>
      <xdr:spPr>
        <a:xfrm>
          <a:off x="10294620" y="16055975"/>
          <a:ext cx="520700" cy="5257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24" name="Picture 438836" hidden="1"/>
        <xdr:cNvPicPr/>
      </xdr:nvPicPr>
      <xdr:blipFill>
        <a:blip r:embed="rId1"/>
        <a:stretch>
          <a:fillRect/>
        </a:stretch>
      </xdr:blipFill>
      <xdr:spPr>
        <a:xfrm>
          <a:off x="10294620" y="16055975"/>
          <a:ext cx="527050" cy="129032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25" name="Picture 438836" hidden="1"/>
        <xdr:cNvPicPr/>
      </xdr:nvPicPr>
      <xdr:blipFill>
        <a:blip r:embed="rId1"/>
        <a:stretch>
          <a:fillRect/>
        </a:stretch>
      </xdr:blipFill>
      <xdr:spPr>
        <a:xfrm>
          <a:off x="10294620" y="16055975"/>
          <a:ext cx="527050" cy="123444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52705</xdr:rowOff>
    </xdr:to>
    <xdr:pic>
      <xdr:nvPicPr>
        <xdr:cNvPr id="226" name="Picture 438836" hidden="1"/>
        <xdr:cNvPicPr/>
      </xdr:nvPicPr>
      <xdr:blipFill>
        <a:blip r:embed="rId1"/>
        <a:stretch>
          <a:fillRect/>
        </a:stretch>
      </xdr:blipFill>
      <xdr:spPr>
        <a:xfrm>
          <a:off x="10294620" y="16055975"/>
          <a:ext cx="527050" cy="14382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11430</xdr:rowOff>
    </xdr:to>
    <xdr:pic>
      <xdr:nvPicPr>
        <xdr:cNvPr id="227" name="Picture 438836" hidden="1"/>
        <xdr:cNvPicPr/>
      </xdr:nvPicPr>
      <xdr:blipFill>
        <a:blip r:embed="rId1"/>
        <a:stretch>
          <a:fillRect/>
        </a:stretch>
      </xdr:blipFill>
      <xdr:spPr>
        <a:xfrm>
          <a:off x="10294620" y="16055975"/>
          <a:ext cx="527050" cy="13970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525780</xdr:rowOff>
    </xdr:to>
    <xdr:pic>
      <xdr:nvPicPr>
        <xdr:cNvPr id="230" name="Picture 438836" hidden="1"/>
        <xdr:cNvPicPr/>
      </xdr:nvPicPr>
      <xdr:blipFill>
        <a:blip r:embed="rId1"/>
        <a:stretch>
          <a:fillRect/>
        </a:stretch>
      </xdr:blipFill>
      <xdr:spPr>
        <a:xfrm>
          <a:off x="10294620" y="16055975"/>
          <a:ext cx="527050" cy="5257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31" name="Picture 438836" hidden="1"/>
        <xdr:cNvPicPr/>
      </xdr:nvPicPr>
      <xdr:blipFill>
        <a:blip r:embed="rId1"/>
        <a:stretch>
          <a:fillRect/>
        </a:stretch>
      </xdr:blipFill>
      <xdr:spPr>
        <a:xfrm>
          <a:off x="10294620" y="16055975"/>
          <a:ext cx="518795" cy="123952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530860</xdr:rowOff>
    </xdr:to>
    <xdr:pic>
      <xdr:nvPicPr>
        <xdr:cNvPr id="233" name="Picture 438836" hidden="1"/>
        <xdr:cNvPicPr/>
      </xdr:nvPicPr>
      <xdr:blipFill>
        <a:blip r:embed="rId1"/>
        <a:stretch>
          <a:fillRect/>
        </a:stretch>
      </xdr:blipFill>
      <xdr:spPr>
        <a:xfrm>
          <a:off x="10294620" y="16055975"/>
          <a:ext cx="518795" cy="5308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31</xdr:row>
      <xdr:rowOff>0</xdr:rowOff>
    </xdr:from>
    <xdr:to>
      <xdr:col>13</xdr:col>
      <xdr:colOff>10795</xdr:colOff>
      <xdr:row>31</xdr:row>
      <xdr:rowOff>958850</xdr:rowOff>
    </xdr:to>
    <xdr:pic>
      <xdr:nvPicPr>
        <xdr:cNvPr id="2" name="Picture 438836" hidden="1"/>
        <xdr:cNvPicPr/>
      </xdr:nvPicPr>
      <xdr:blipFill>
        <a:blip r:embed="rId1"/>
        <a:stretch>
          <a:fillRect/>
        </a:stretch>
      </xdr:blipFill>
      <xdr:spPr>
        <a:xfrm>
          <a:off x="11080750" y="44269025"/>
          <a:ext cx="520700" cy="95885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901700</xdr:rowOff>
    </xdr:to>
    <xdr:pic>
      <xdr:nvPicPr>
        <xdr:cNvPr id="3" name="Picture 438836" hidden="1"/>
        <xdr:cNvPicPr/>
      </xdr:nvPicPr>
      <xdr:blipFill>
        <a:blip r:embed="rId1"/>
        <a:stretch>
          <a:fillRect/>
        </a:stretch>
      </xdr:blipFill>
      <xdr:spPr>
        <a:xfrm>
          <a:off x="11080750" y="44269025"/>
          <a:ext cx="520700" cy="90170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32</xdr:row>
      <xdr:rowOff>63500</xdr:rowOff>
    </xdr:to>
    <xdr:pic>
      <xdr:nvPicPr>
        <xdr:cNvPr id="4" name="Picture 438836" hidden="1"/>
        <xdr:cNvPicPr/>
      </xdr:nvPicPr>
      <xdr:blipFill>
        <a:blip r:embed="rId1"/>
        <a:stretch>
          <a:fillRect/>
        </a:stretch>
      </xdr:blipFill>
      <xdr:spPr>
        <a:xfrm>
          <a:off x="11080750" y="44269025"/>
          <a:ext cx="520700" cy="111760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32</xdr:row>
      <xdr:rowOff>6350</xdr:rowOff>
    </xdr:to>
    <xdr:pic>
      <xdr:nvPicPr>
        <xdr:cNvPr id="5" name="Picture 438836" hidden="1"/>
        <xdr:cNvPicPr/>
      </xdr:nvPicPr>
      <xdr:blipFill>
        <a:blip r:embed="rId1"/>
        <a:stretch>
          <a:fillRect/>
        </a:stretch>
      </xdr:blipFill>
      <xdr:spPr>
        <a:xfrm>
          <a:off x="11080750" y="44269025"/>
          <a:ext cx="520700" cy="106045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527050</xdr:rowOff>
    </xdr:to>
    <xdr:pic>
      <xdr:nvPicPr>
        <xdr:cNvPr id="8" name="Picture 438836" hidden="1"/>
        <xdr:cNvPicPr/>
      </xdr:nvPicPr>
      <xdr:blipFill>
        <a:blip r:embed="rId1"/>
        <a:stretch>
          <a:fillRect/>
        </a:stretch>
      </xdr:blipFill>
      <xdr:spPr>
        <a:xfrm>
          <a:off x="11080750" y="44269025"/>
          <a:ext cx="520700" cy="52705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958850</xdr:rowOff>
    </xdr:to>
    <xdr:pic>
      <xdr:nvPicPr>
        <xdr:cNvPr id="9" name="Picture 438836" hidden="1"/>
        <xdr:cNvPicPr/>
      </xdr:nvPicPr>
      <xdr:blipFill>
        <a:blip r:embed="rId1"/>
        <a:stretch>
          <a:fillRect/>
        </a:stretch>
      </xdr:blipFill>
      <xdr:spPr>
        <a:xfrm>
          <a:off x="11080750" y="44269025"/>
          <a:ext cx="527050" cy="95885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901700</xdr:rowOff>
    </xdr:to>
    <xdr:pic>
      <xdr:nvPicPr>
        <xdr:cNvPr id="10" name="Picture 438836" hidden="1"/>
        <xdr:cNvPicPr/>
      </xdr:nvPicPr>
      <xdr:blipFill>
        <a:blip r:embed="rId1"/>
        <a:stretch>
          <a:fillRect/>
        </a:stretch>
      </xdr:blipFill>
      <xdr:spPr>
        <a:xfrm>
          <a:off x="11080750" y="44269025"/>
          <a:ext cx="527050" cy="90170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32</xdr:row>
      <xdr:rowOff>63500</xdr:rowOff>
    </xdr:to>
    <xdr:pic>
      <xdr:nvPicPr>
        <xdr:cNvPr id="11" name="Picture 438836" hidden="1"/>
        <xdr:cNvPicPr/>
      </xdr:nvPicPr>
      <xdr:blipFill>
        <a:blip r:embed="rId1"/>
        <a:stretch>
          <a:fillRect/>
        </a:stretch>
      </xdr:blipFill>
      <xdr:spPr>
        <a:xfrm>
          <a:off x="11080750" y="44269025"/>
          <a:ext cx="527050" cy="111760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32</xdr:row>
      <xdr:rowOff>6350</xdr:rowOff>
    </xdr:to>
    <xdr:pic>
      <xdr:nvPicPr>
        <xdr:cNvPr id="12" name="Picture 438836" hidden="1"/>
        <xdr:cNvPicPr/>
      </xdr:nvPicPr>
      <xdr:blipFill>
        <a:blip r:embed="rId1"/>
        <a:stretch>
          <a:fillRect/>
        </a:stretch>
      </xdr:blipFill>
      <xdr:spPr>
        <a:xfrm>
          <a:off x="11080750" y="44269025"/>
          <a:ext cx="527050" cy="106045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527050</xdr:rowOff>
    </xdr:to>
    <xdr:pic>
      <xdr:nvPicPr>
        <xdr:cNvPr id="15" name="Picture 438836" hidden="1"/>
        <xdr:cNvPicPr/>
      </xdr:nvPicPr>
      <xdr:blipFill>
        <a:blip r:embed="rId1"/>
        <a:stretch>
          <a:fillRect/>
        </a:stretch>
      </xdr:blipFill>
      <xdr:spPr>
        <a:xfrm>
          <a:off x="11080750" y="44269025"/>
          <a:ext cx="527050" cy="52705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908050</xdr:rowOff>
    </xdr:to>
    <xdr:pic>
      <xdr:nvPicPr>
        <xdr:cNvPr id="16" name="Picture 438836" hidden="1"/>
        <xdr:cNvPicPr/>
      </xdr:nvPicPr>
      <xdr:blipFill>
        <a:blip r:embed="rId1"/>
        <a:stretch>
          <a:fillRect/>
        </a:stretch>
      </xdr:blipFill>
      <xdr:spPr>
        <a:xfrm>
          <a:off x="11080750" y="44269025"/>
          <a:ext cx="518795" cy="90805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533400</xdr:rowOff>
    </xdr:to>
    <xdr:pic>
      <xdr:nvPicPr>
        <xdr:cNvPr id="18" name="Picture 438836" hidden="1"/>
        <xdr:cNvPicPr/>
      </xdr:nvPicPr>
      <xdr:blipFill>
        <a:blip r:embed="rId1"/>
        <a:stretch>
          <a:fillRect/>
        </a:stretch>
      </xdr:blipFill>
      <xdr:spPr>
        <a:xfrm>
          <a:off x="11080750" y="44269025"/>
          <a:ext cx="518795" cy="53340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868045</xdr:rowOff>
    </xdr:to>
    <xdr:pic>
      <xdr:nvPicPr>
        <xdr:cNvPr id="70" name="Picture 438836" hidden="1"/>
        <xdr:cNvPicPr/>
      </xdr:nvPicPr>
      <xdr:blipFill>
        <a:blip r:embed="rId1"/>
        <a:stretch>
          <a:fillRect/>
        </a:stretch>
      </xdr:blipFill>
      <xdr:spPr>
        <a:xfrm>
          <a:off x="11080750" y="44269025"/>
          <a:ext cx="520700" cy="86804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812165</xdr:rowOff>
    </xdr:to>
    <xdr:pic>
      <xdr:nvPicPr>
        <xdr:cNvPr id="71" name="Picture 438836" hidden="1"/>
        <xdr:cNvPicPr/>
      </xdr:nvPicPr>
      <xdr:blipFill>
        <a:blip r:embed="rId1"/>
        <a:stretch>
          <a:fillRect/>
        </a:stretch>
      </xdr:blipFill>
      <xdr:spPr>
        <a:xfrm>
          <a:off x="11080750" y="44269025"/>
          <a:ext cx="520700" cy="81216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1030605</xdr:rowOff>
    </xdr:to>
    <xdr:pic>
      <xdr:nvPicPr>
        <xdr:cNvPr id="72" name="Picture 438836" hidden="1"/>
        <xdr:cNvPicPr/>
      </xdr:nvPicPr>
      <xdr:blipFill>
        <a:blip r:embed="rId1"/>
        <a:stretch>
          <a:fillRect/>
        </a:stretch>
      </xdr:blipFill>
      <xdr:spPr>
        <a:xfrm>
          <a:off x="11080750" y="44269025"/>
          <a:ext cx="520700" cy="103060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974725</xdr:rowOff>
    </xdr:to>
    <xdr:pic>
      <xdr:nvPicPr>
        <xdr:cNvPr id="73" name="Picture 438836" hidden="1"/>
        <xdr:cNvPicPr/>
      </xdr:nvPicPr>
      <xdr:blipFill>
        <a:blip r:embed="rId1"/>
        <a:stretch>
          <a:fillRect/>
        </a:stretch>
      </xdr:blipFill>
      <xdr:spPr>
        <a:xfrm>
          <a:off x="11080750" y="44269025"/>
          <a:ext cx="520700" cy="97472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500380</xdr:rowOff>
    </xdr:to>
    <xdr:pic>
      <xdr:nvPicPr>
        <xdr:cNvPr id="76" name="Picture 438836" hidden="1"/>
        <xdr:cNvPicPr/>
      </xdr:nvPicPr>
      <xdr:blipFill>
        <a:blip r:embed="rId1"/>
        <a:stretch>
          <a:fillRect/>
        </a:stretch>
      </xdr:blipFill>
      <xdr:spPr>
        <a:xfrm>
          <a:off x="11080750" y="44269025"/>
          <a:ext cx="520700" cy="50038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868045</xdr:rowOff>
    </xdr:to>
    <xdr:pic>
      <xdr:nvPicPr>
        <xdr:cNvPr id="77" name="Picture 438836" hidden="1"/>
        <xdr:cNvPicPr/>
      </xdr:nvPicPr>
      <xdr:blipFill>
        <a:blip r:embed="rId1"/>
        <a:stretch>
          <a:fillRect/>
        </a:stretch>
      </xdr:blipFill>
      <xdr:spPr>
        <a:xfrm>
          <a:off x="11080750" y="44269025"/>
          <a:ext cx="527050" cy="86804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812165</xdr:rowOff>
    </xdr:to>
    <xdr:pic>
      <xdr:nvPicPr>
        <xdr:cNvPr id="78" name="Picture 438836" hidden="1"/>
        <xdr:cNvPicPr/>
      </xdr:nvPicPr>
      <xdr:blipFill>
        <a:blip r:embed="rId1"/>
        <a:stretch>
          <a:fillRect/>
        </a:stretch>
      </xdr:blipFill>
      <xdr:spPr>
        <a:xfrm>
          <a:off x="11080750" y="44269025"/>
          <a:ext cx="527050" cy="81216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1030605</xdr:rowOff>
    </xdr:to>
    <xdr:pic>
      <xdr:nvPicPr>
        <xdr:cNvPr id="79" name="Picture 438836" hidden="1"/>
        <xdr:cNvPicPr/>
      </xdr:nvPicPr>
      <xdr:blipFill>
        <a:blip r:embed="rId1"/>
        <a:stretch>
          <a:fillRect/>
        </a:stretch>
      </xdr:blipFill>
      <xdr:spPr>
        <a:xfrm>
          <a:off x="11080750" y="44269025"/>
          <a:ext cx="527050" cy="103060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974725</xdr:rowOff>
    </xdr:to>
    <xdr:pic>
      <xdr:nvPicPr>
        <xdr:cNvPr id="80" name="Picture 438836" hidden="1"/>
        <xdr:cNvPicPr/>
      </xdr:nvPicPr>
      <xdr:blipFill>
        <a:blip r:embed="rId1"/>
        <a:stretch>
          <a:fillRect/>
        </a:stretch>
      </xdr:blipFill>
      <xdr:spPr>
        <a:xfrm>
          <a:off x="11080750" y="44269025"/>
          <a:ext cx="527050" cy="97472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500380</xdr:rowOff>
    </xdr:to>
    <xdr:pic>
      <xdr:nvPicPr>
        <xdr:cNvPr id="83" name="Picture 438836" hidden="1"/>
        <xdr:cNvPicPr/>
      </xdr:nvPicPr>
      <xdr:blipFill>
        <a:blip r:embed="rId1"/>
        <a:stretch>
          <a:fillRect/>
        </a:stretch>
      </xdr:blipFill>
      <xdr:spPr>
        <a:xfrm>
          <a:off x="11080750" y="44269025"/>
          <a:ext cx="527050" cy="50038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817245</xdr:rowOff>
    </xdr:to>
    <xdr:pic>
      <xdr:nvPicPr>
        <xdr:cNvPr id="84" name="Picture 438836" hidden="1"/>
        <xdr:cNvPicPr/>
      </xdr:nvPicPr>
      <xdr:blipFill>
        <a:blip r:embed="rId1"/>
        <a:stretch>
          <a:fillRect/>
        </a:stretch>
      </xdr:blipFill>
      <xdr:spPr>
        <a:xfrm>
          <a:off x="11080750" y="44269025"/>
          <a:ext cx="518795" cy="817245"/>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505460</xdr:rowOff>
    </xdr:to>
    <xdr:pic>
      <xdr:nvPicPr>
        <xdr:cNvPr id="86" name="Picture 438836" hidden="1"/>
        <xdr:cNvPicPr/>
      </xdr:nvPicPr>
      <xdr:blipFill>
        <a:blip r:embed="rId1"/>
        <a:stretch>
          <a:fillRect/>
        </a:stretch>
      </xdr:blipFill>
      <xdr:spPr>
        <a:xfrm>
          <a:off x="11080750" y="44269025"/>
          <a:ext cx="518795" cy="50546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955040</xdr:rowOff>
    </xdr:to>
    <xdr:pic>
      <xdr:nvPicPr>
        <xdr:cNvPr id="138" name="Picture 438836" hidden="1"/>
        <xdr:cNvPicPr/>
      </xdr:nvPicPr>
      <xdr:blipFill>
        <a:blip r:embed="rId1"/>
        <a:stretch>
          <a:fillRect/>
        </a:stretch>
      </xdr:blipFill>
      <xdr:spPr>
        <a:xfrm>
          <a:off x="11080750" y="44269025"/>
          <a:ext cx="520700" cy="95504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899160</xdr:rowOff>
    </xdr:to>
    <xdr:pic>
      <xdr:nvPicPr>
        <xdr:cNvPr id="139" name="Picture 438836" hidden="1"/>
        <xdr:cNvPicPr/>
      </xdr:nvPicPr>
      <xdr:blipFill>
        <a:blip r:embed="rId1"/>
        <a:stretch>
          <a:fillRect/>
        </a:stretch>
      </xdr:blipFill>
      <xdr:spPr>
        <a:xfrm>
          <a:off x="11080750" y="44269025"/>
          <a:ext cx="520700" cy="89916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32</xdr:row>
      <xdr:rowOff>8890</xdr:rowOff>
    </xdr:to>
    <xdr:pic>
      <xdr:nvPicPr>
        <xdr:cNvPr id="141" name="Picture 438836" hidden="1"/>
        <xdr:cNvPicPr/>
      </xdr:nvPicPr>
      <xdr:blipFill>
        <a:blip r:embed="rId1"/>
        <a:stretch>
          <a:fillRect/>
        </a:stretch>
      </xdr:blipFill>
      <xdr:spPr>
        <a:xfrm>
          <a:off x="11080750" y="44269025"/>
          <a:ext cx="520700" cy="106299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523875</xdr:rowOff>
    </xdr:to>
    <xdr:pic>
      <xdr:nvPicPr>
        <xdr:cNvPr id="144" name="Picture 438836" hidden="1"/>
        <xdr:cNvPicPr/>
      </xdr:nvPicPr>
      <xdr:blipFill>
        <a:blip r:embed="rId1"/>
        <a:stretch>
          <a:fillRect/>
        </a:stretch>
      </xdr:blipFill>
      <xdr:spPr>
        <a:xfrm>
          <a:off x="11080750" y="44269025"/>
          <a:ext cx="520700" cy="52387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955040</xdr:rowOff>
    </xdr:to>
    <xdr:pic>
      <xdr:nvPicPr>
        <xdr:cNvPr id="145" name="Picture 438836" hidden="1"/>
        <xdr:cNvPicPr/>
      </xdr:nvPicPr>
      <xdr:blipFill>
        <a:blip r:embed="rId1"/>
        <a:stretch>
          <a:fillRect/>
        </a:stretch>
      </xdr:blipFill>
      <xdr:spPr>
        <a:xfrm>
          <a:off x="11080750" y="44269025"/>
          <a:ext cx="527050" cy="95504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899160</xdr:rowOff>
    </xdr:to>
    <xdr:pic>
      <xdr:nvPicPr>
        <xdr:cNvPr id="146" name="Picture 438836" hidden="1"/>
        <xdr:cNvPicPr/>
      </xdr:nvPicPr>
      <xdr:blipFill>
        <a:blip r:embed="rId1"/>
        <a:stretch>
          <a:fillRect/>
        </a:stretch>
      </xdr:blipFill>
      <xdr:spPr>
        <a:xfrm>
          <a:off x="11080750" y="44269025"/>
          <a:ext cx="527050" cy="89916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32</xdr:row>
      <xdr:rowOff>8890</xdr:rowOff>
    </xdr:to>
    <xdr:pic>
      <xdr:nvPicPr>
        <xdr:cNvPr id="148" name="Picture 438836" hidden="1"/>
        <xdr:cNvPicPr/>
      </xdr:nvPicPr>
      <xdr:blipFill>
        <a:blip r:embed="rId1"/>
        <a:stretch>
          <a:fillRect/>
        </a:stretch>
      </xdr:blipFill>
      <xdr:spPr>
        <a:xfrm>
          <a:off x="11080750" y="44269025"/>
          <a:ext cx="527050" cy="106299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523875</xdr:rowOff>
    </xdr:to>
    <xdr:pic>
      <xdr:nvPicPr>
        <xdr:cNvPr id="151" name="Picture 438836" hidden="1"/>
        <xdr:cNvPicPr/>
      </xdr:nvPicPr>
      <xdr:blipFill>
        <a:blip r:embed="rId1"/>
        <a:stretch>
          <a:fillRect/>
        </a:stretch>
      </xdr:blipFill>
      <xdr:spPr>
        <a:xfrm>
          <a:off x="11080750" y="44269025"/>
          <a:ext cx="527050" cy="523875"/>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905510</xdr:rowOff>
    </xdr:to>
    <xdr:pic>
      <xdr:nvPicPr>
        <xdr:cNvPr id="152" name="Picture 438836" hidden="1"/>
        <xdr:cNvPicPr/>
      </xdr:nvPicPr>
      <xdr:blipFill>
        <a:blip r:embed="rId1"/>
        <a:stretch>
          <a:fillRect/>
        </a:stretch>
      </xdr:blipFill>
      <xdr:spPr>
        <a:xfrm>
          <a:off x="11080750" y="44269025"/>
          <a:ext cx="518795" cy="90551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530225</xdr:rowOff>
    </xdr:to>
    <xdr:pic>
      <xdr:nvPicPr>
        <xdr:cNvPr id="154" name="Picture 438836" hidden="1"/>
        <xdr:cNvPicPr/>
      </xdr:nvPicPr>
      <xdr:blipFill>
        <a:blip r:embed="rId1"/>
        <a:stretch>
          <a:fillRect/>
        </a:stretch>
      </xdr:blipFill>
      <xdr:spPr>
        <a:xfrm>
          <a:off x="11080750" y="44269025"/>
          <a:ext cx="518795" cy="53022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956945</xdr:rowOff>
    </xdr:to>
    <xdr:pic>
      <xdr:nvPicPr>
        <xdr:cNvPr id="206" name="Picture 438836" hidden="1"/>
        <xdr:cNvPicPr/>
      </xdr:nvPicPr>
      <xdr:blipFill>
        <a:blip r:embed="rId1"/>
        <a:stretch>
          <a:fillRect/>
        </a:stretch>
      </xdr:blipFill>
      <xdr:spPr>
        <a:xfrm>
          <a:off x="11080750" y="44269025"/>
          <a:ext cx="520700" cy="95694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901065</xdr:rowOff>
    </xdr:to>
    <xdr:pic>
      <xdr:nvPicPr>
        <xdr:cNvPr id="207" name="Picture 438836" hidden="1"/>
        <xdr:cNvPicPr/>
      </xdr:nvPicPr>
      <xdr:blipFill>
        <a:blip r:embed="rId1"/>
        <a:stretch>
          <a:fillRect/>
        </a:stretch>
      </xdr:blipFill>
      <xdr:spPr>
        <a:xfrm>
          <a:off x="11080750" y="44269025"/>
          <a:ext cx="520700" cy="90106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32</xdr:row>
      <xdr:rowOff>65405</xdr:rowOff>
    </xdr:to>
    <xdr:pic>
      <xdr:nvPicPr>
        <xdr:cNvPr id="208" name="Picture 438836" hidden="1"/>
        <xdr:cNvPicPr/>
      </xdr:nvPicPr>
      <xdr:blipFill>
        <a:blip r:embed="rId1"/>
        <a:stretch>
          <a:fillRect/>
        </a:stretch>
      </xdr:blipFill>
      <xdr:spPr>
        <a:xfrm>
          <a:off x="11080750" y="44269025"/>
          <a:ext cx="520700" cy="111950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32</xdr:row>
      <xdr:rowOff>9525</xdr:rowOff>
    </xdr:to>
    <xdr:pic>
      <xdr:nvPicPr>
        <xdr:cNvPr id="209" name="Picture 438836" hidden="1"/>
        <xdr:cNvPicPr/>
      </xdr:nvPicPr>
      <xdr:blipFill>
        <a:blip r:embed="rId1"/>
        <a:stretch>
          <a:fillRect/>
        </a:stretch>
      </xdr:blipFill>
      <xdr:spPr>
        <a:xfrm>
          <a:off x="11080750" y="44269025"/>
          <a:ext cx="520700" cy="106362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525780</xdr:rowOff>
    </xdr:to>
    <xdr:pic>
      <xdr:nvPicPr>
        <xdr:cNvPr id="212" name="Picture 438836" hidden="1"/>
        <xdr:cNvPicPr/>
      </xdr:nvPicPr>
      <xdr:blipFill>
        <a:blip r:embed="rId1"/>
        <a:stretch>
          <a:fillRect/>
        </a:stretch>
      </xdr:blipFill>
      <xdr:spPr>
        <a:xfrm>
          <a:off x="11080750" y="44269025"/>
          <a:ext cx="520700" cy="52578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956945</xdr:rowOff>
    </xdr:to>
    <xdr:pic>
      <xdr:nvPicPr>
        <xdr:cNvPr id="213" name="Picture 438836" hidden="1"/>
        <xdr:cNvPicPr/>
      </xdr:nvPicPr>
      <xdr:blipFill>
        <a:blip r:embed="rId1"/>
        <a:stretch>
          <a:fillRect/>
        </a:stretch>
      </xdr:blipFill>
      <xdr:spPr>
        <a:xfrm>
          <a:off x="11080750" y="44269025"/>
          <a:ext cx="527050" cy="95694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901065</xdr:rowOff>
    </xdr:to>
    <xdr:pic>
      <xdr:nvPicPr>
        <xdr:cNvPr id="214" name="Picture 438836" hidden="1"/>
        <xdr:cNvPicPr/>
      </xdr:nvPicPr>
      <xdr:blipFill>
        <a:blip r:embed="rId1"/>
        <a:stretch>
          <a:fillRect/>
        </a:stretch>
      </xdr:blipFill>
      <xdr:spPr>
        <a:xfrm>
          <a:off x="11080750" y="44269025"/>
          <a:ext cx="527050" cy="90106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32</xdr:row>
      <xdr:rowOff>65405</xdr:rowOff>
    </xdr:to>
    <xdr:pic>
      <xdr:nvPicPr>
        <xdr:cNvPr id="215" name="Picture 438836" hidden="1"/>
        <xdr:cNvPicPr/>
      </xdr:nvPicPr>
      <xdr:blipFill>
        <a:blip r:embed="rId1"/>
        <a:stretch>
          <a:fillRect/>
        </a:stretch>
      </xdr:blipFill>
      <xdr:spPr>
        <a:xfrm>
          <a:off x="11080750" y="44269025"/>
          <a:ext cx="527050" cy="111950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32</xdr:row>
      <xdr:rowOff>9525</xdr:rowOff>
    </xdr:to>
    <xdr:pic>
      <xdr:nvPicPr>
        <xdr:cNvPr id="216" name="Picture 438836" hidden="1"/>
        <xdr:cNvPicPr/>
      </xdr:nvPicPr>
      <xdr:blipFill>
        <a:blip r:embed="rId1"/>
        <a:stretch>
          <a:fillRect/>
        </a:stretch>
      </xdr:blipFill>
      <xdr:spPr>
        <a:xfrm>
          <a:off x="11080750" y="44269025"/>
          <a:ext cx="527050" cy="106362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525780</xdr:rowOff>
    </xdr:to>
    <xdr:pic>
      <xdr:nvPicPr>
        <xdr:cNvPr id="219" name="Picture 438836" hidden="1"/>
        <xdr:cNvPicPr/>
      </xdr:nvPicPr>
      <xdr:blipFill>
        <a:blip r:embed="rId1"/>
        <a:stretch>
          <a:fillRect/>
        </a:stretch>
      </xdr:blipFill>
      <xdr:spPr>
        <a:xfrm>
          <a:off x="11080750" y="44269025"/>
          <a:ext cx="527050" cy="52578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906145</xdr:rowOff>
    </xdr:to>
    <xdr:pic>
      <xdr:nvPicPr>
        <xdr:cNvPr id="220" name="Picture 438836" hidden="1"/>
        <xdr:cNvPicPr/>
      </xdr:nvPicPr>
      <xdr:blipFill>
        <a:blip r:embed="rId1"/>
        <a:stretch>
          <a:fillRect/>
        </a:stretch>
      </xdr:blipFill>
      <xdr:spPr>
        <a:xfrm>
          <a:off x="11080750" y="44269025"/>
          <a:ext cx="518795" cy="906145"/>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530860</xdr:rowOff>
    </xdr:to>
    <xdr:pic>
      <xdr:nvPicPr>
        <xdr:cNvPr id="222" name="Picture 438836" hidden="1"/>
        <xdr:cNvPicPr/>
      </xdr:nvPicPr>
      <xdr:blipFill>
        <a:blip r:embed="rId1"/>
        <a:stretch>
          <a:fillRect/>
        </a:stretch>
      </xdr:blipFill>
      <xdr:spPr>
        <a:xfrm>
          <a:off x="11080750" y="44269025"/>
          <a:ext cx="518795" cy="53086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958850</xdr:rowOff>
    </xdr:to>
    <xdr:pic>
      <xdr:nvPicPr>
        <xdr:cNvPr id="362" name="Picture 438836" hidden="1"/>
        <xdr:cNvPicPr/>
      </xdr:nvPicPr>
      <xdr:blipFill>
        <a:blip r:embed="rId1"/>
        <a:stretch>
          <a:fillRect/>
        </a:stretch>
      </xdr:blipFill>
      <xdr:spPr>
        <a:xfrm>
          <a:off x="11080750" y="48485425"/>
          <a:ext cx="520700" cy="95885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901700</xdr:rowOff>
    </xdr:to>
    <xdr:pic>
      <xdr:nvPicPr>
        <xdr:cNvPr id="363" name="Picture 438836" hidden="1"/>
        <xdr:cNvPicPr/>
      </xdr:nvPicPr>
      <xdr:blipFill>
        <a:blip r:embed="rId1"/>
        <a:stretch>
          <a:fillRect/>
        </a:stretch>
      </xdr:blipFill>
      <xdr:spPr>
        <a:xfrm>
          <a:off x="11080750" y="48485425"/>
          <a:ext cx="520700" cy="901700"/>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527050</xdr:rowOff>
    </xdr:to>
    <xdr:pic>
      <xdr:nvPicPr>
        <xdr:cNvPr id="366" name="Picture 438836" hidden="1"/>
        <xdr:cNvPicPr/>
      </xdr:nvPicPr>
      <xdr:blipFill>
        <a:blip r:embed="rId1"/>
        <a:stretch>
          <a:fillRect/>
        </a:stretch>
      </xdr:blipFill>
      <xdr:spPr>
        <a:xfrm>
          <a:off x="11080750" y="49539525"/>
          <a:ext cx="520700" cy="52705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958850</xdr:rowOff>
    </xdr:to>
    <xdr:pic>
      <xdr:nvPicPr>
        <xdr:cNvPr id="367" name="Picture 438836" hidden="1"/>
        <xdr:cNvPicPr/>
      </xdr:nvPicPr>
      <xdr:blipFill>
        <a:blip r:embed="rId1"/>
        <a:stretch>
          <a:fillRect/>
        </a:stretch>
      </xdr:blipFill>
      <xdr:spPr>
        <a:xfrm>
          <a:off x="11080750" y="48485425"/>
          <a:ext cx="527050" cy="95885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901700</xdr:rowOff>
    </xdr:to>
    <xdr:pic>
      <xdr:nvPicPr>
        <xdr:cNvPr id="368" name="Picture 438836" hidden="1"/>
        <xdr:cNvPicPr/>
      </xdr:nvPicPr>
      <xdr:blipFill>
        <a:blip r:embed="rId1"/>
        <a:stretch>
          <a:fillRect/>
        </a:stretch>
      </xdr:blipFill>
      <xdr:spPr>
        <a:xfrm>
          <a:off x="11080750" y="48485425"/>
          <a:ext cx="527050" cy="901700"/>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527050</xdr:rowOff>
    </xdr:to>
    <xdr:pic>
      <xdr:nvPicPr>
        <xdr:cNvPr id="371" name="Picture 438836" hidden="1"/>
        <xdr:cNvPicPr/>
      </xdr:nvPicPr>
      <xdr:blipFill>
        <a:blip r:embed="rId1"/>
        <a:stretch>
          <a:fillRect/>
        </a:stretch>
      </xdr:blipFill>
      <xdr:spPr>
        <a:xfrm>
          <a:off x="11080750" y="49539525"/>
          <a:ext cx="527050" cy="527050"/>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908050</xdr:rowOff>
    </xdr:to>
    <xdr:pic>
      <xdr:nvPicPr>
        <xdr:cNvPr id="372" name="Picture 438836" hidden="1"/>
        <xdr:cNvPicPr/>
      </xdr:nvPicPr>
      <xdr:blipFill>
        <a:blip r:embed="rId1"/>
        <a:stretch>
          <a:fillRect/>
        </a:stretch>
      </xdr:blipFill>
      <xdr:spPr>
        <a:xfrm>
          <a:off x="11080750" y="48485425"/>
          <a:ext cx="518795" cy="908050"/>
        </a:xfrm>
        <a:prstGeom prst="rect">
          <a:avLst/>
        </a:prstGeom>
        <a:noFill/>
        <a:ln w="9525">
          <a:noFill/>
        </a:ln>
      </xdr:spPr>
    </xdr:pic>
    <xdr:clientData/>
  </xdr:twoCellAnchor>
  <xdr:twoCellAnchor editAs="oneCell">
    <xdr:from>
      <xdr:col>12</xdr:col>
      <xdr:colOff>0</xdr:colOff>
      <xdr:row>36</xdr:row>
      <xdr:rowOff>0</xdr:rowOff>
    </xdr:from>
    <xdr:to>
      <xdr:col>13</xdr:col>
      <xdr:colOff>8890</xdr:colOff>
      <xdr:row>36</xdr:row>
      <xdr:rowOff>533400</xdr:rowOff>
    </xdr:to>
    <xdr:pic>
      <xdr:nvPicPr>
        <xdr:cNvPr id="374" name="Picture 438836" hidden="1"/>
        <xdr:cNvPicPr/>
      </xdr:nvPicPr>
      <xdr:blipFill>
        <a:blip r:embed="rId1"/>
        <a:stretch>
          <a:fillRect/>
        </a:stretch>
      </xdr:blipFill>
      <xdr:spPr>
        <a:xfrm>
          <a:off x="11080750" y="49539525"/>
          <a:ext cx="518795" cy="533400"/>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868045</xdr:rowOff>
    </xdr:to>
    <xdr:pic>
      <xdr:nvPicPr>
        <xdr:cNvPr id="414" name="Picture 438836" hidden="1"/>
        <xdr:cNvPicPr/>
      </xdr:nvPicPr>
      <xdr:blipFill>
        <a:blip r:embed="rId1"/>
        <a:stretch>
          <a:fillRect/>
        </a:stretch>
      </xdr:blipFill>
      <xdr:spPr>
        <a:xfrm>
          <a:off x="11080750" y="49539525"/>
          <a:ext cx="520700" cy="868045"/>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812165</xdr:rowOff>
    </xdr:to>
    <xdr:pic>
      <xdr:nvPicPr>
        <xdr:cNvPr id="415" name="Picture 438836" hidden="1"/>
        <xdr:cNvPicPr/>
      </xdr:nvPicPr>
      <xdr:blipFill>
        <a:blip r:embed="rId1"/>
        <a:stretch>
          <a:fillRect/>
        </a:stretch>
      </xdr:blipFill>
      <xdr:spPr>
        <a:xfrm>
          <a:off x="11080750" y="49539525"/>
          <a:ext cx="520700" cy="81216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1030605</xdr:rowOff>
    </xdr:to>
    <xdr:pic>
      <xdr:nvPicPr>
        <xdr:cNvPr id="416" name="Picture 438836" hidden="1"/>
        <xdr:cNvPicPr/>
      </xdr:nvPicPr>
      <xdr:blipFill>
        <a:blip r:embed="rId1"/>
        <a:stretch>
          <a:fillRect/>
        </a:stretch>
      </xdr:blipFill>
      <xdr:spPr>
        <a:xfrm>
          <a:off x="11080750" y="48485425"/>
          <a:ext cx="520700" cy="103060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974725</xdr:rowOff>
    </xdr:to>
    <xdr:pic>
      <xdr:nvPicPr>
        <xdr:cNvPr id="417" name="Picture 438836" hidden="1"/>
        <xdr:cNvPicPr/>
      </xdr:nvPicPr>
      <xdr:blipFill>
        <a:blip r:embed="rId1"/>
        <a:stretch>
          <a:fillRect/>
        </a:stretch>
      </xdr:blipFill>
      <xdr:spPr>
        <a:xfrm>
          <a:off x="11080750" y="48485425"/>
          <a:ext cx="520700" cy="974725"/>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500380</xdr:rowOff>
    </xdr:to>
    <xdr:pic>
      <xdr:nvPicPr>
        <xdr:cNvPr id="420" name="Picture 438836" hidden="1"/>
        <xdr:cNvPicPr/>
      </xdr:nvPicPr>
      <xdr:blipFill>
        <a:blip r:embed="rId1"/>
        <a:stretch>
          <a:fillRect/>
        </a:stretch>
      </xdr:blipFill>
      <xdr:spPr>
        <a:xfrm>
          <a:off x="11080750" y="49539525"/>
          <a:ext cx="520700" cy="500380"/>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868045</xdr:rowOff>
    </xdr:to>
    <xdr:pic>
      <xdr:nvPicPr>
        <xdr:cNvPr id="421" name="Picture 438836" hidden="1"/>
        <xdr:cNvPicPr/>
      </xdr:nvPicPr>
      <xdr:blipFill>
        <a:blip r:embed="rId1"/>
        <a:stretch>
          <a:fillRect/>
        </a:stretch>
      </xdr:blipFill>
      <xdr:spPr>
        <a:xfrm>
          <a:off x="11080750" y="49539525"/>
          <a:ext cx="527050" cy="868045"/>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812165</xdr:rowOff>
    </xdr:to>
    <xdr:pic>
      <xdr:nvPicPr>
        <xdr:cNvPr id="422" name="Picture 438836" hidden="1"/>
        <xdr:cNvPicPr/>
      </xdr:nvPicPr>
      <xdr:blipFill>
        <a:blip r:embed="rId1"/>
        <a:stretch>
          <a:fillRect/>
        </a:stretch>
      </xdr:blipFill>
      <xdr:spPr>
        <a:xfrm>
          <a:off x="11080750" y="49539525"/>
          <a:ext cx="527050" cy="81216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1030605</xdr:rowOff>
    </xdr:to>
    <xdr:pic>
      <xdr:nvPicPr>
        <xdr:cNvPr id="423" name="Picture 438836" hidden="1"/>
        <xdr:cNvPicPr/>
      </xdr:nvPicPr>
      <xdr:blipFill>
        <a:blip r:embed="rId1"/>
        <a:stretch>
          <a:fillRect/>
        </a:stretch>
      </xdr:blipFill>
      <xdr:spPr>
        <a:xfrm>
          <a:off x="11080750" y="48485425"/>
          <a:ext cx="527050" cy="103060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974725</xdr:rowOff>
    </xdr:to>
    <xdr:pic>
      <xdr:nvPicPr>
        <xdr:cNvPr id="424" name="Picture 438836" hidden="1"/>
        <xdr:cNvPicPr/>
      </xdr:nvPicPr>
      <xdr:blipFill>
        <a:blip r:embed="rId1"/>
        <a:stretch>
          <a:fillRect/>
        </a:stretch>
      </xdr:blipFill>
      <xdr:spPr>
        <a:xfrm>
          <a:off x="11080750" y="48485425"/>
          <a:ext cx="527050" cy="974725"/>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500380</xdr:rowOff>
    </xdr:to>
    <xdr:pic>
      <xdr:nvPicPr>
        <xdr:cNvPr id="427" name="Picture 438836" hidden="1"/>
        <xdr:cNvPicPr/>
      </xdr:nvPicPr>
      <xdr:blipFill>
        <a:blip r:embed="rId1"/>
        <a:stretch>
          <a:fillRect/>
        </a:stretch>
      </xdr:blipFill>
      <xdr:spPr>
        <a:xfrm>
          <a:off x="11080750" y="49539525"/>
          <a:ext cx="527050" cy="500380"/>
        </a:xfrm>
        <a:prstGeom prst="rect">
          <a:avLst/>
        </a:prstGeom>
        <a:noFill/>
        <a:ln w="9525">
          <a:noFill/>
        </a:ln>
      </xdr:spPr>
    </xdr:pic>
    <xdr:clientData/>
  </xdr:twoCellAnchor>
  <xdr:twoCellAnchor editAs="oneCell">
    <xdr:from>
      <xdr:col>12</xdr:col>
      <xdr:colOff>0</xdr:colOff>
      <xdr:row>36</xdr:row>
      <xdr:rowOff>0</xdr:rowOff>
    </xdr:from>
    <xdr:to>
      <xdr:col>13</xdr:col>
      <xdr:colOff>8890</xdr:colOff>
      <xdr:row>36</xdr:row>
      <xdr:rowOff>817245</xdr:rowOff>
    </xdr:to>
    <xdr:pic>
      <xdr:nvPicPr>
        <xdr:cNvPr id="428" name="Picture 438836" hidden="1"/>
        <xdr:cNvPicPr/>
      </xdr:nvPicPr>
      <xdr:blipFill>
        <a:blip r:embed="rId1"/>
        <a:stretch>
          <a:fillRect/>
        </a:stretch>
      </xdr:blipFill>
      <xdr:spPr>
        <a:xfrm>
          <a:off x="11080750" y="49539525"/>
          <a:ext cx="518795" cy="817245"/>
        </a:xfrm>
        <a:prstGeom prst="rect">
          <a:avLst/>
        </a:prstGeom>
        <a:noFill/>
        <a:ln w="9525">
          <a:noFill/>
        </a:ln>
      </xdr:spPr>
    </xdr:pic>
    <xdr:clientData/>
  </xdr:twoCellAnchor>
  <xdr:twoCellAnchor editAs="oneCell">
    <xdr:from>
      <xdr:col>12</xdr:col>
      <xdr:colOff>0</xdr:colOff>
      <xdr:row>36</xdr:row>
      <xdr:rowOff>0</xdr:rowOff>
    </xdr:from>
    <xdr:to>
      <xdr:col>13</xdr:col>
      <xdr:colOff>8890</xdr:colOff>
      <xdr:row>36</xdr:row>
      <xdr:rowOff>505460</xdr:rowOff>
    </xdr:to>
    <xdr:pic>
      <xdr:nvPicPr>
        <xdr:cNvPr id="430" name="Picture 438836" hidden="1"/>
        <xdr:cNvPicPr/>
      </xdr:nvPicPr>
      <xdr:blipFill>
        <a:blip r:embed="rId1"/>
        <a:stretch>
          <a:fillRect/>
        </a:stretch>
      </xdr:blipFill>
      <xdr:spPr>
        <a:xfrm>
          <a:off x="11080750" y="49539525"/>
          <a:ext cx="518795" cy="50546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955040</xdr:rowOff>
    </xdr:to>
    <xdr:pic>
      <xdr:nvPicPr>
        <xdr:cNvPr id="482" name="Picture 438836" hidden="1"/>
        <xdr:cNvPicPr/>
      </xdr:nvPicPr>
      <xdr:blipFill>
        <a:blip r:embed="rId1"/>
        <a:stretch>
          <a:fillRect/>
        </a:stretch>
      </xdr:blipFill>
      <xdr:spPr>
        <a:xfrm>
          <a:off x="11080750" y="48485425"/>
          <a:ext cx="520700" cy="955040"/>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899160</xdr:rowOff>
    </xdr:to>
    <xdr:pic>
      <xdr:nvPicPr>
        <xdr:cNvPr id="483" name="Picture 438836" hidden="1"/>
        <xdr:cNvPicPr/>
      </xdr:nvPicPr>
      <xdr:blipFill>
        <a:blip r:embed="rId1"/>
        <a:stretch>
          <a:fillRect/>
        </a:stretch>
      </xdr:blipFill>
      <xdr:spPr>
        <a:xfrm>
          <a:off x="11080750" y="49539525"/>
          <a:ext cx="520700" cy="899160"/>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523875</xdr:rowOff>
    </xdr:to>
    <xdr:pic>
      <xdr:nvPicPr>
        <xdr:cNvPr id="486" name="Picture 438836" hidden="1"/>
        <xdr:cNvPicPr/>
      </xdr:nvPicPr>
      <xdr:blipFill>
        <a:blip r:embed="rId1"/>
        <a:stretch>
          <a:fillRect/>
        </a:stretch>
      </xdr:blipFill>
      <xdr:spPr>
        <a:xfrm>
          <a:off x="11080750" y="49539525"/>
          <a:ext cx="520700" cy="52387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955040</xdr:rowOff>
    </xdr:to>
    <xdr:pic>
      <xdr:nvPicPr>
        <xdr:cNvPr id="487" name="Picture 438836" hidden="1"/>
        <xdr:cNvPicPr/>
      </xdr:nvPicPr>
      <xdr:blipFill>
        <a:blip r:embed="rId1"/>
        <a:stretch>
          <a:fillRect/>
        </a:stretch>
      </xdr:blipFill>
      <xdr:spPr>
        <a:xfrm>
          <a:off x="11080750" y="48485425"/>
          <a:ext cx="527050" cy="955040"/>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899160</xdr:rowOff>
    </xdr:to>
    <xdr:pic>
      <xdr:nvPicPr>
        <xdr:cNvPr id="488" name="Picture 438836" hidden="1"/>
        <xdr:cNvPicPr/>
      </xdr:nvPicPr>
      <xdr:blipFill>
        <a:blip r:embed="rId1"/>
        <a:stretch>
          <a:fillRect/>
        </a:stretch>
      </xdr:blipFill>
      <xdr:spPr>
        <a:xfrm>
          <a:off x="11080750" y="49539525"/>
          <a:ext cx="527050" cy="899160"/>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523875</xdr:rowOff>
    </xdr:to>
    <xdr:pic>
      <xdr:nvPicPr>
        <xdr:cNvPr id="491" name="Picture 438836" hidden="1"/>
        <xdr:cNvPicPr/>
      </xdr:nvPicPr>
      <xdr:blipFill>
        <a:blip r:embed="rId1"/>
        <a:stretch>
          <a:fillRect/>
        </a:stretch>
      </xdr:blipFill>
      <xdr:spPr>
        <a:xfrm>
          <a:off x="11080750" y="49539525"/>
          <a:ext cx="527050" cy="523875"/>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905510</xdr:rowOff>
    </xdr:to>
    <xdr:pic>
      <xdr:nvPicPr>
        <xdr:cNvPr id="492" name="Picture 438836" hidden="1"/>
        <xdr:cNvPicPr/>
      </xdr:nvPicPr>
      <xdr:blipFill>
        <a:blip r:embed="rId1"/>
        <a:stretch>
          <a:fillRect/>
        </a:stretch>
      </xdr:blipFill>
      <xdr:spPr>
        <a:xfrm>
          <a:off x="11080750" y="48485425"/>
          <a:ext cx="518795" cy="905510"/>
        </a:xfrm>
        <a:prstGeom prst="rect">
          <a:avLst/>
        </a:prstGeom>
        <a:noFill/>
        <a:ln w="9525">
          <a:noFill/>
        </a:ln>
      </xdr:spPr>
    </xdr:pic>
    <xdr:clientData/>
  </xdr:twoCellAnchor>
  <xdr:twoCellAnchor editAs="oneCell">
    <xdr:from>
      <xdr:col>12</xdr:col>
      <xdr:colOff>0</xdr:colOff>
      <xdr:row>36</xdr:row>
      <xdr:rowOff>0</xdr:rowOff>
    </xdr:from>
    <xdr:to>
      <xdr:col>13</xdr:col>
      <xdr:colOff>8890</xdr:colOff>
      <xdr:row>36</xdr:row>
      <xdr:rowOff>530225</xdr:rowOff>
    </xdr:to>
    <xdr:pic>
      <xdr:nvPicPr>
        <xdr:cNvPr id="494" name="Picture 438836" hidden="1"/>
        <xdr:cNvPicPr/>
      </xdr:nvPicPr>
      <xdr:blipFill>
        <a:blip r:embed="rId1"/>
        <a:stretch>
          <a:fillRect/>
        </a:stretch>
      </xdr:blipFill>
      <xdr:spPr>
        <a:xfrm>
          <a:off x="11080750" y="49539525"/>
          <a:ext cx="518795" cy="53022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956945</xdr:rowOff>
    </xdr:to>
    <xdr:pic>
      <xdr:nvPicPr>
        <xdr:cNvPr id="534" name="Picture 438836" hidden="1"/>
        <xdr:cNvPicPr/>
      </xdr:nvPicPr>
      <xdr:blipFill>
        <a:blip r:embed="rId1"/>
        <a:stretch>
          <a:fillRect/>
        </a:stretch>
      </xdr:blipFill>
      <xdr:spPr>
        <a:xfrm>
          <a:off x="11080750" y="48485425"/>
          <a:ext cx="520700" cy="956945"/>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901065</xdr:rowOff>
    </xdr:to>
    <xdr:pic>
      <xdr:nvPicPr>
        <xdr:cNvPr id="535" name="Picture 438836" hidden="1"/>
        <xdr:cNvPicPr/>
      </xdr:nvPicPr>
      <xdr:blipFill>
        <a:blip r:embed="rId1"/>
        <a:stretch>
          <a:fillRect/>
        </a:stretch>
      </xdr:blipFill>
      <xdr:spPr>
        <a:xfrm>
          <a:off x="11080750" y="49539525"/>
          <a:ext cx="520700" cy="901065"/>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525780</xdr:rowOff>
    </xdr:to>
    <xdr:pic>
      <xdr:nvPicPr>
        <xdr:cNvPr id="538" name="Picture 438836" hidden="1"/>
        <xdr:cNvPicPr/>
      </xdr:nvPicPr>
      <xdr:blipFill>
        <a:blip r:embed="rId1"/>
        <a:stretch>
          <a:fillRect/>
        </a:stretch>
      </xdr:blipFill>
      <xdr:spPr>
        <a:xfrm>
          <a:off x="11080750" y="49539525"/>
          <a:ext cx="520700" cy="52578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956945</xdr:rowOff>
    </xdr:to>
    <xdr:pic>
      <xdr:nvPicPr>
        <xdr:cNvPr id="539" name="Picture 438836" hidden="1"/>
        <xdr:cNvPicPr/>
      </xdr:nvPicPr>
      <xdr:blipFill>
        <a:blip r:embed="rId1"/>
        <a:stretch>
          <a:fillRect/>
        </a:stretch>
      </xdr:blipFill>
      <xdr:spPr>
        <a:xfrm>
          <a:off x="11080750" y="48485425"/>
          <a:ext cx="527050" cy="956945"/>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901065</xdr:rowOff>
    </xdr:to>
    <xdr:pic>
      <xdr:nvPicPr>
        <xdr:cNvPr id="540" name="Picture 438836" hidden="1"/>
        <xdr:cNvPicPr/>
      </xdr:nvPicPr>
      <xdr:blipFill>
        <a:blip r:embed="rId1"/>
        <a:stretch>
          <a:fillRect/>
        </a:stretch>
      </xdr:blipFill>
      <xdr:spPr>
        <a:xfrm>
          <a:off x="11080750" y="49539525"/>
          <a:ext cx="527050" cy="901065"/>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525780</xdr:rowOff>
    </xdr:to>
    <xdr:pic>
      <xdr:nvPicPr>
        <xdr:cNvPr id="543" name="Picture 438836" hidden="1"/>
        <xdr:cNvPicPr/>
      </xdr:nvPicPr>
      <xdr:blipFill>
        <a:blip r:embed="rId1"/>
        <a:stretch>
          <a:fillRect/>
        </a:stretch>
      </xdr:blipFill>
      <xdr:spPr>
        <a:xfrm>
          <a:off x="11080750" y="49539525"/>
          <a:ext cx="527050" cy="525780"/>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906145</xdr:rowOff>
    </xdr:to>
    <xdr:pic>
      <xdr:nvPicPr>
        <xdr:cNvPr id="544" name="Picture 438836" hidden="1"/>
        <xdr:cNvPicPr/>
      </xdr:nvPicPr>
      <xdr:blipFill>
        <a:blip r:embed="rId1"/>
        <a:stretch>
          <a:fillRect/>
        </a:stretch>
      </xdr:blipFill>
      <xdr:spPr>
        <a:xfrm>
          <a:off x="11080750" y="48485425"/>
          <a:ext cx="518795" cy="906145"/>
        </a:xfrm>
        <a:prstGeom prst="rect">
          <a:avLst/>
        </a:prstGeom>
        <a:noFill/>
        <a:ln w="9525">
          <a:noFill/>
        </a:ln>
      </xdr:spPr>
    </xdr:pic>
    <xdr:clientData/>
  </xdr:twoCellAnchor>
  <xdr:twoCellAnchor editAs="oneCell">
    <xdr:from>
      <xdr:col>12</xdr:col>
      <xdr:colOff>0</xdr:colOff>
      <xdr:row>36</xdr:row>
      <xdr:rowOff>0</xdr:rowOff>
    </xdr:from>
    <xdr:to>
      <xdr:col>13</xdr:col>
      <xdr:colOff>8890</xdr:colOff>
      <xdr:row>36</xdr:row>
      <xdr:rowOff>530860</xdr:rowOff>
    </xdr:to>
    <xdr:pic>
      <xdr:nvPicPr>
        <xdr:cNvPr id="546" name="Picture 438836" hidden="1"/>
        <xdr:cNvPicPr/>
      </xdr:nvPicPr>
      <xdr:blipFill>
        <a:blip r:embed="rId1"/>
        <a:stretch>
          <a:fillRect/>
        </a:stretch>
      </xdr:blipFill>
      <xdr:spPr>
        <a:xfrm>
          <a:off x="11080750" y="49539525"/>
          <a:ext cx="518795" cy="53086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36</xdr:row>
      <xdr:rowOff>63500</xdr:rowOff>
    </xdr:to>
    <xdr:pic>
      <xdr:nvPicPr>
        <xdr:cNvPr id="619" name="Picture 438836" hidden="1"/>
        <xdr:cNvPicPr/>
      </xdr:nvPicPr>
      <xdr:blipFill>
        <a:blip r:embed="rId1"/>
        <a:stretch>
          <a:fillRect/>
        </a:stretch>
      </xdr:blipFill>
      <xdr:spPr>
        <a:xfrm>
          <a:off x="11080750" y="48485425"/>
          <a:ext cx="520700" cy="111760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36</xdr:row>
      <xdr:rowOff>6350</xdr:rowOff>
    </xdr:to>
    <xdr:pic>
      <xdr:nvPicPr>
        <xdr:cNvPr id="620" name="Picture 438836" hidden="1"/>
        <xdr:cNvPicPr/>
      </xdr:nvPicPr>
      <xdr:blipFill>
        <a:blip r:embed="rId1"/>
        <a:stretch>
          <a:fillRect/>
        </a:stretch>
      </xdr:blipFill>
      <xdr:spPr>
        <a:xfrm>
          <a:off x="11080750" y="48485425"/>
          <a:ext cx="520700" cy="106045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36</xdr:row>
      <xdr:rowOff>63500</xdr:rowOff>
    </xdr:to>
    <xdr:pic>
      <xdr:nvPicPr>
        <xdr:cNvPr id="621" name="Picture 438836" hidden="1"/>
        <xdr:cNvPicPr/>
      </xdr:nvPicPr>
      <xdr:blipFill>
        <a:blip r:embed="rId1"/>
        <a:stretch>
          <a:fillRect/>
        </a:stretch>
      </xdr:blipFill>
      <xdr:spPr>
        <a:xfrm>
          <a:off x="11080750" y="48485425"/>
          <a:ext cx="527050" cy="111760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36</xdr:row>
      <xdr:rowOff>6350</xdr:rowOff>
    </xdr:to>
    <xdr:pic>
      <xdr:nvPicPr>
        <xdr:cNvPr id="622" name="Picture 438836" hidden="1"/>
        <xdr:cNvPicPr/>
      </xdr:nvPicPr>
      <xdr:blipFill>
        <a:blip r:embed="rId1"/>
        <a:stretch>
          <a:fillRect/>
        </a:stretch>
      </xdr:blipFill>
      <xdr:spPr>
        <a:xfrm>
          <a:off x="11080750" y="48485425"/>
          <a:ext cx="527050" cy="106045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36</xdr:row>
      <xdr:rowOff>8890</xdr:rowOff>
    </xdr:to>
    <xdr:pic>
      <xdr:nvPicPr>
        <xdr:cNvPr id="636" name="Picture 438836" hidden="1"/>
        <xdr:cNvPicPr/>
      </xdr:nvPicPr>
      <xdr:blipFill>
        <a:blip r:embed="rId1"/>
        <a:stretch>
          <a:fillRect/>
        </a:stretch>
      </xdr:blipFill>
      <xdr:spPr>
        <a:xfrm>
          <a:off x="11080750" y="48485425"/>
          <a:ext cx="520700" cy="106299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36</xdr:row>
      <xdr:rowOff>8890</xdr:rowOff>
    </xdr:to>
    <xdr:pic>
      <xdr:nvPicPr>
        <xdr:cNvPr id="638" name="Picture 438836" hidden="1"/>
        <xdr:cNvPicPr/>
      </xdr:nvPicPr>
      <xdr:blipFill>
        <a:blip r:embed="rId1"/>
        <a:stretch>
          <a:fillRect/>
        </a:stretch>
      </xdr:blipFill>
      <xdr:spPr>
        <a:xfrm>
          <a:off x="11080750" y="48485425"/>
          <a:ext cx="527050" cy="106299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36</xdr:row>
      <xdr:rowOff>65405</xdr:rowOff>
    </xdr:to>
    <xdr:pic>
      <xdr:nvPicPr>
        <xdr:cNvPr id="651" name="Picture 438836" hidden="1"/>
        <xdr:cNvPicPr/>
      </xdr:nvPicPr>
      <xdr:blipFill>
        <a:blip r:embed="rId1"/>
        <a:stretch>
          <a:fillRect/>
        </a:stretch>
      </xdr:blipFill>
      <xdr:spPr>
        <a:xfrm>
          <a:off x="11080750" y="48485425"/>
          <a:ext cx="520700" cy="111950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36</xdr:row>
      <xdr:rowOff>9525</xdr:rowOff>
    </xdr:to>
    <xdr:pic>
      <xdr:nvPicPr>
        <xdr:cNvPr id="652" name="Picture 438836" hidden="1"/>
        <xdr:cNvPicPr/>
      </xdr:nvPicPr>
      <xdr:blipFill>
        <a:blip r:embed="rId1"/>
        <a:stretch>
          <a:fillRect/>
        </a:stretch>
      </xdr:blipFill>
      <xdr:spPr>
        <a:xfrm>
          <a:off x="11080750" y="48485425"/>
          <a:ext cx="520700" cy="106362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36</xdr:row>
      <xdr:rowOff>65405</xdr:rowOff>
    </xdr:to>
    <xdr:pic>
      <xdr:nvPicPr>
        <xdr:cNvPr id="653" name="Picture 438836" hidden="1"/>
        <xdr:cNvPicPr/>
      </xdr:nvPicPr>
      <xdr:blipFill>
        <a:blip r:embed="rId1"/>
        <a:stretch>
          <a:fillRect/>
        </a:stretch>
      </xdr:blipFill>
      <xdr:spPr>
        <a:xfrm>
          <a:off x="11080750" y="48485425"/>
          <a:ext cx="527050" cy="111950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36</xdr:row>
      <xdr:rowOff>9525</xdr:rowOff>
    </xdr:to>
    <xdr:pic>
      <xdr:nvPicPr>
        <xdr:cNvPr id="654" name="Picture 438836" hidden="1"/>
        <xdr:cNvPicPr/>
      </xdr:nvPicPr>
      <xdr:blipFill>
        <a:blip r:embed="rId1"/>
        <a:stretch>
          <a:fillRect/>
        </a:stretch>
      </xdr:blipFill>
      <xdr:spPr>
        <a:xfrm>
          <a:off x="11080750" y="48485425"/>
          <a:ext cx="527050" cy="106362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527050</xdr:rowOff>
    </xdr:to>
    <xdr:pic>
      <xdr:nvPicPr>
        <xdr:cNvPr id="671" name="Picture 438836" hidden="1"/>
        <xdr:cNvPicPr/>
      </xdr:nvPicPr>
      <xdr:blipFill>
        <a:blip r:embed="rId1"/>
        <a:stretch>
          <a:fillRect/>
        </a:stretch>
      </xdr:blipFill>
      <xdr:spPr>
        <a:xfrm>
          <a:off x="11080750" y="48485425"/>
          <a:ext cx="520700" cy="52705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527050</xdr:rowOff>
    </xdr:to>
    <xdr:pic>
      <xdr:nvPicPr>
        <xdr:cNvPr id="676" name="Picture 438836" hidden="1"/>
        <xdr:cNvPicPr/>
      </xdr:nvPicPr>
      <xdr:blipFill>
        <a:blip r:embed="rId1"/>
        <a:stretch>
          <a:fillRect/>
        </a:stretch>
      </xdr:blipFill>
      <xdr:spPr>
        <a:xfrm>
          <a:off x="11080750" y="48485425"/>
          <a:ext cx="527050" cy="527050"/>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533400</xdr:rowOff>
    </xdr:to>
    <xdr:pic>
      <xdr:nvPicPr>
        <xdr:cNvPr id="679" name="Picture 438836" hidden="1"/>
        <xdr:cNvPicPr/>
      </xdr:nvPicPr>
      <xdr:blipFill>
        <a:blip r:embed="rId1"/>
        <a:stretch>
          <a:fillRect/>
        </a:stretch>
      </xdr:blipFill>
      <xdr:spPr>
        <a:xfrm>
          <a:off x="11080750" y="48485425"/>
          <a:ext cx="518795" cy="53340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868045</xdr:rowOff>
    </xdr:to>
    <xdr:pic>
      <xdr:nvPicPr>
        <xdr:cNvPr id="719" name="Picture 438836" hidden="1"/>
        <xdr:cNvPicPr/>
      </xdr:nvPicPr>
      <xdr:blipFill>
        <a:blip r:embed="rId1"/>
        <a:stretch>
          <a:fillRect/>
        </a:stretch>
      </xdr:blipFill>
      <xdr:spPr>
        <a:xfrm>
          <a:off x="11080750" y="48485425"/>
          <a:ext cx="520700" cy="86804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812165</xdr:rowOff>
    </xdr:to>
    <xdr:pic>
      <xdr:nvPicPr>
        <xdr:cNvPr id="720" name="Picture 438836" hidden="1"/>
        <xdr:cNvPicPr/>
      </xdr:nvPicPr>
      <xdr:blipFill>
        <a:blip r:embed="rId1"/>
        <a:stretch>
          <a:fillRect/>
        </a:stretch>
      </xdr:blipFill>
      <xdr:spPr>
        <a:xfrm>
          <a:off x="11080750" y="48485425"/>
          <a:ext cx="520700" cy="81216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500380</xdr:rowOff>
    </xdr:to>
    <xdr:pic>
      <xdr:nvPicPr>
        <xdr:cNvPr id="725" name="Picture 438836" hidden="1"/>
        <xdr:cNvPicPr/>
      </xdr:nvPicPr>
      <xdr:blipFill>
        <a:blip r:embed="rId1"/>
        <a:stretch>
          <a:fillRect/>
        </a:stretch>
      </xdr:blipFill>
      <xdr:spPr>
        <a:xfrm>
          <a:off x="11080750" y="48485425"/>
          <a:ext cx="520700" cy="50038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868045</xdr:rowOff>
    </xdr:to>
    <xdr:pic>
      <xdr:nvPicPr>
        <xdr:cNvPr id="726" name="Picture 438836" hidden="1"/>
        <xdr:cNvPicPr/>
      </xdr:nvPicPr>
      <xdr:blipFill>
        <a:blip r:embed="rId1"/>
        <a:stretch>
          <a:fillRect/>
        </a:stretch>
      </xdr:blipFill>
      <xdr:spPr>
        <a:xfrm>
          <a:off x="11080750" y="48485425"/>
          <a:ext cx="527050" cy="86804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812165</xdr:rowOff>
    </xdr:to>
    <xdr:pic>
      <xdr:nvPicPr>
        <xdr:cNvPr id="727" name="Picture 438836" hidden="1"/>
        <xdr:cNvPicPr/>
      </xdr:nvPicPr>
      <xdr:blipFill>
        <a:blip r:embed="rId1"/>
        <a:stretch>
          <a:fillRect/>
        </a:stretch>
      </xdr:blipFill>
      <xdr:spPr>
        <a:xfrm>
          <a:off x="11080750" y="48485425"/>
          <a:ext cx="527050" cy="81216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500380</xdr:rowOff>
    </xdr:to>
    <xdr:pic>
      <xdr:nvPicPr>
        <xdr:cNvPr id="732" name="Picture 438836" hidden="1"/>
        <xdr:cNvPicPr/>
      </xdr:nvPicPr>
      <xdr:blipFill>
        <a:blip r:embed="rId1"/>
        <a:stretch>
          <a:fillRect/>
        </a:stretch>
      </xdr:blipFill>
      <xdr:spPr>
        <a:xfrm>
          <a:off x="11080750" y="48485425"/>
          <a:ext cx="527050" cy="500380"/>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817245</xdr:rowOff>
    </xdr:to>
    <xdr:pic>
      <xdr:nvPicPr>
        <xdr:cNvPr id="733" name="Picture 438836" hidden="1"/>
        <xdr:cNvPicPr/>
      </xdr:nvPicPr>
      <xdr:blipFill>
        <a:blip r:embed="rId1"/>
        <a:stretch>
          <a:fillRect/>
        </a:stretch>
      </xdr:blipFill>
      <xdr:spPr>
        <a:xfrm>
          <a:off x="11080750" y="48485425"/>
          <a:ext cx="518795" cy="817245"/>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505460</xdr:rowOff>
    </xdr:to>
    <xdr:pic>
      <xdr:nvPicPr>
        <xdr:cNvPr id="735" name="Picture 438836" hidden="1"/>
        <xdr:cNvPicPr/>
      </xdr:nvPicPr>
      <xdr:blipFill>
        <a:blip r:embed="rId1"/>
        <a:stretch>
          <a:fillRect/>
        </a:stretch>
      </xdr:blipFill>
      <xdr:spPr>
        <a:xfrm>
          <a:off x="11080750" y="48485425"/>
          <a:ext cx="518795" cy="50546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899160</xdr:rowOff>
    </xdr:to>
    <xdr:pic>
      <xdr:nvPicPr>
        <xdr:cNvPr id="788" name="Picture 438836" hidden="1"/>
        <xdr:cNvPicPr/>
      </xdr:nvPicPr>
      <xdr:blipFill>
        <a:blip r:embed="rId1"/>
        <a:stretch>
          <a:fillRect/>
        </a:stretch>
      </xdr:blipFill>
      <xdr:spPr>
        <a:xfrm>
          <a:off x="11080750" y="48485425"/>
          <a:ext cx="520700" cy="899160"/>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523875</xdr:rowOff>
    </xdr:to>
    <xdr:pic>
      <xdr:nvPicPr>
        <xdr:cNvPr id="791" name="Picture 438836" hidden="1"/>
        <xdr:cNvPicPr/>
      </xdr:nvPicPr>
      <xdr:blipFill>
        <a:blip r:embed="rId1"/>
        <a:stretch>
          <a:fillRect/>
        </a:stretch>
      </xdr:blipFill>
      <xdr:spPr>
        <a:xfrm>
          <a:off x="11080750" y="48485425"/>
          <a:ext cx="520700" cy="52387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899160</xdr:rowOff>
    </xdr:to>
    <xdr:pic>
      <xdr:nvPicPr>
        <xdr:cNvPr id="793" name="Picture 438836" hidden="1"/>
        <xdr:cNvPicPr/>
      </xdr:nvPicPr>
      <xdr:blipFill>
        <a:blip r:embed="rId1"/>
        <a:stretch>
          <a:fillRect/>
        </a:stretch>
      </xdr:blipFill>
      <xdr:spPr>
        <a:xfrm>
          <a:off x="11080750" y="48485425"/>
          <a:ext cx="527050" cy="89916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523875</xdr:rowOff>
    </xdr:to>
    <xdr:pic>
      <xdr:nvPicPr>
        <xdr:cNvPr id="796" name="Picture 438836" hidden="1"/>
        <xdr:cNvPicPr/>
      </xdr:nvPicPr>
      <xdr:blipFill>
        <a:blip r:embed="rId1"/>
        <a:stretch>
          <a:fillRect/>
        </a:stretch>
      </xdr:blipFill>
      <xdr:spPr>
        <a:xfrm>
          <a:off x="11080750" y="48485425"/>
          <a:ext cx="527050" cy="523875"/>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530225</xdr:rowOff>
    </xdr:to>
    <xdr:pic>
      <xdr:nvPicPr>
        <xdr:cNvPr id="799" name="Picture 438836" hidden="1"/>
        <xdr:cNvPicPr/>
      </xdr:nvPicPr>
      <xdr:blipFill>
        <a:blip r:embed="rId1"/>
        <a:stretch>
          <a:fillRect/>
        </a:stretch>
      </xdr:blipFill>
      <xdr:spPr>
        <a:xfrm>
          <a:off x="11080750" y="48485425"/>
          <a:ext cx="518795" cy="53022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901065</xdr:rowOff>
    </xdr:to>
    <xdr:pic>
      <xdr:nvPicPr>
        <xdr:cNvPr id="840" name="Picture 438836" hidden="1"/>
        <xdr:cNvPicPr/>
      </xdr:nvPicPr>
      <xdr:blipFill>
        <a:blip r:embed="rId1"/>
        <a:stretch>
          <a:fillRect/>
        </a:stretch>
      </xdr:blipFill>
      <xdr:spPr>
        <a:xfrm>
          <a:off x="11080750" y="48485425"/>
          <a:ext cx="520700" cy="901065"/>
        </a:xfrm>
        <a:prstGeom prst="rect">
          <a:avLst/>
        </a:prstGeom>
        <a:noFill/>
        <a:ln w="9525">
          <a:noFill/>
        </a:ln>
      </xdr:spPr>
    </xdr:pic>
    <xdr:clientData/>
  </xdr:twoCellAnchor>
  <xdr:twoCellAnchor editAs="oneCell">
    <xdr:from>
      <xdr:col>12</xdr:col>
      <xdr:colOff>0</xdr:colOff>
      <xdr:row>35</xdr:row>
      <xdr:rowOff>0</xdr:rowOff>
    </xdr:from>
    <xdr:to>
      <xdr:col>13</xdr:col>
      <xdr:colOff>10795</xdr:colOff>
      <xdr:row>35</xdr:row>
      <xdr:rowOff>525780</xdr:rowOff>
    </xdr:to>
    <xdr:pic>
      <xdr:nvPicPr>
        <xdr:cNvPr id="843" name="Picture 438836" hidden="1"/>
        <xdr:cNvPicPr/>
      </xdr:nvPicPr>
      <xdr:blipFill>
        <a:blip r:embed="rId1"/>
        <a:stretch>
          <a:fillRect/>
        </a:stretch>
      </xdr:blipFill>
      <xdr:spPr>
        <a:xfrm>
          <a:off x="11080750" y="48485425"/>
          <a:ext cx="520700" cy="525780"/>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901065</xdr:rowOff>
    </xdr:to>
    <xdr:pic>
      <xdr:nvPicPr>
        <xdr:cNvPr id="845" name="Picture 438836" hidden="1"/>
        <xdr:cNvPicPr/>
      </xdr:nvPicPr>
      <xdr:blipFill>
        <a:blip r:embed="rId1"/>
        <a:stretch>
          <a:fillRect/>
        </a:stretch>
      </xdr:blipFill>
      <xdr:spPr>
        <a:xfrm>
          <a:off x="11080750" y="48485425"/>
          <a:ext cx="527050" cy="901065"/>
        </a:xfrm>
        <a:prstGeom prst="rect">
          <a:avLst/>
        </a:prstGeom>
        <a:noFill/>
        <a:ln w="9525">
          <a:noFill/>
        </a:ln>
      </xdr:spPr>
    </xdr:pic>
    <xdr:clientData/>
  </xdr:twoCellAnchor>
  <xdr:twoCellAnchor editAs="oneCell">
    <xdr:from>
      <xdr:col>12</xdr:col>
      <xdr:colOff>0</xdr:colOff>
      <xdr:row>35</xdr:row>
      <xdr:rowOff>0</xdr:rowOff>
    </xdr:from>
    <xdr:to>
      <xdr:col>13</xdr:col>
      <xdr:colOff>17145</xdr:colOff>
      <xdr:row>35</xdr:row>
      <xdr:rowOff>525780</xdr:rowOff>
    </xdr:to>
    <xdr:pic>
      <xdr:nvPicPr>
        <xdr:cNvPr id="848" name="Picture 438836" hidden="1"/>
        <xdr:cNvPicPr/>
      </xdr:nvPicPr>
      <xdr:blipFill>
        <a:blip r:embed="rId1"/>
        <a:stretch>
          <a:fillRect/>
        </a:stretch>
      </xdr:blipFill>
      <xdr:spPr>
        <a:xfrm>
          <a:off x="11080750" y="48485425"/>
          <a:ext cx="527050" cy="525780"/>
        </a:xfrm>
        <a:prstGeom prst="rect">
          <a:avLst/>
        </a:prstGeom>
        <a:noFill/>
        <a:ln w="9525">
          <a:noFill/>
        </a:ln>
      </xdr:spPr>
    </xdr:pic>
    <xdr:clientData/>
  </xdr:twoCellAnchor>
  <xdr:twoCellAnchor editAs="oneCell">
    <xdr:from>
      <xdr:col>12</xdr:col>
      <xdr:colOff>0</xdr:colOff>
      <xdr:row>35</xdr:row>
      <xdr:rowOff>0</xdr:rowOff>
    </xdr:from>
    <xdr:to>
      <xdr:col>13</xdr:col>
      <xdr:colOff>8890</xdr:colOff>
      <xdr:row>35</xdr:row>
      <xdr:rowOff>530860</xdr:rowOff>
    </xdr:to>
    <xdr:pic>
      <xdr:nvPicPr>
        <xdr:cNvPr id="851" name="Picture 438836" hidden="1"/>
        <xdr:cNvPicPr/>
      </xdr:nvPicPr>
      <xdr:blipFill>
        <a:blip r:embed="rId1"/>
        <a:stretch>
          <a:fillRect/>
        </a:stretch>
      </xdr:blipFill>
      <xdr:spPr>
        <a:xfrm>
          <a:off x="11080750" y="48485425"/>
          <a:ext cx="518795" cy="530860"/>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527050</xdr:rowOff>
    </xdr:to>
    <xdr:pic>
      <xdr:nvPicPr>
        <xdr:cNvPr id="935" name="Picture 438836" hidden="1"/>
        <xdr:cNvPicPr/>
      </xdr:nvPicPr>
      <xdr:blipFill>
        <a:blip r:embed="rId1"/>
        <a:stretch>
          <a:fillRect/>
        </a:stretch>
      </xdr:blipFill>
      <xdr:spPr>
        <a:xfrm>
          <a:off x="11080750" y="47317025"/>
          <a:ext cx="520700" cy="527050"/>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527050</xdr:rowOff>
    </xdr:to>
    <xdr:pic>
      <xdr:nvPicPr>
        <xdr:cNvPr id="936" name="Picture 438836" hidden="1"/>
        <xdr:cNvPicPr/>
      </xdr:nvPicPr>
      <xdr:blipFill>
        <a:blip r:embed="rId1"/>
        <a:stretch>
          <a:fillRect/>
        </a:stretch>
      </xdr:blipFill>
      <xdr:spPr>
        <a:xfrm>
          <a:off x="11080750" y="47317025"/>
          <a:ext cx="527050" cy="527050"/>
        </a:xfrm>
        <a:prstGeom prst="rect">
          <a:avLst/>
        </a:prstGeom>
        <a:noFill/>
        <a:ln w="9525">
          <a:noFill/>
        </a:ln>
      </xdr:spPr>
    </xdr:pic>
    <xdr:clientData/>
  </xdr:twoCellAnchor>
  <xdr:twoCellAnchor editAs="oneCell">
    <xdr:from>
      <xdr:col>12</xdr:col>
      <xdr:colOff>0</xdr:colOff>
      <xdr:row>34</xdr:row>
      <xdr:rowOff>0</xdr:rowOff>
    </xdr:from>
    <xdr:to>
      <xdr:col>13</xdr:col>
      <xdr:colOff>8890</xdr:colOff>
      <xdr:row>34</xdr:row>
      <xdr:rowOff>533400</xdr:rowOff>
    </xdr:to>
    <xdr:pic>
      <xdr:nvPicPr>
        <xdr:cNvPr id="937" name="Picture 438836" hidden="1"/>
        <xdr:cNvPicPr/>
      </xdr:nvPicPr>
      <xdr:blipFill>
        <a:blip r:embed="rId1"/>
        <a:stretch>
          <a:fillRect/>
        </a:stretch>
      </xdr:blipFill>
      <xdr:spPr>
        <a:xfrm>
          <a:off x="11080750" y="47317025"/>
          <a:ext cx="518795" cy="533400"/>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868045</xdr:rowOff>
    </xdr:to>
    <xdr:pic>
      <xdr:nvPicPr>
        <xdr:cNvPr id="947" name="Picture 438836" hidden="1"/>
        <xdr:cNvPicPr/>
      </xdr:nvPicPr>
      <xdr:blipFill>
        <a:blip r:embed="rId1"/>
        <a:stretch>
          <a:fillRect/>
        </a:stretch>
      </xdr:blipFill>
      <xdr:spPr>
        <a:xfrm>
          <a:off x="11080750" y="47317025"/>
          <a:ext cx="520700" cy="868045"/>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812165</xdr:rowOff>
    </xdr:to>
    <xdr:pic>
      <xdr:nvPicPr>
        <xdr:cNvPr id="948" name="Picture 438836" hidden="1"/>
        <xdr:cNvPicPr/>
      </xdr:nvPicPr>
      <xdr:blipFill>
        <a:blip r:embed="rId1"/>
        <a:stretch>
          <a:fillRect/>
        </a:stretch>
      </xdr:blipFill>
      <xdr:spPr>
        <a:xfrm>
          <a:off x="11080750" y="47317025"/>
          <a:ext cx="520700" cy="812165"/>
        </a:xfrm>
        <a:prstGeom prst="rect">
          <a:avLst/>
        </a:prstGeom>
        <a:noFill/>
        <a:ln w="9525">
          <a:noFill/>
        </a:ln>
      </xdr:spPr>
    </xdr:pic>
    <xdr:clientData/>
  </xdr:twoCellAnchor>
  <xdr:twoCellAnchor editAs="oneCell">
    <xdr:from>
      <xdr:col>12</xdr:col>
      <xdr:colOff>0</xdr:colOff>
      <xdr:row>33</xdr:row>
      <xdr:rowOff>0</xdr:rowOff>
    </xdr:from>
    <xdr:to>
      <xdr:col>13</xdr:col>
      <xdr:colOff>10795</xdr:colOff>
      <xdr:row>34</xdr:row>
      <xdr:rowOff>141605</xdr:rowOff>
    </xdr:to>
    <xdr:pic>
      <xdr:nvPicPr>
        <xdr:cNvPr id="949" name="Picture 438836" hidden="1"/>
        <xdr:cNvPicPr/>
      </xdr:nvPicPr>
      <xdr:blipFill>
        <a:blip r:embed="rId1"/>
        <a:stretch>
          <a:fillRect/>
        </a:stretch>
      </xdr:blipFill>
      <xdr:spPr>
        <a:xfrm>
          <a:off x="11080750" y="46428025"/>
          <a:ext cx="520700" cy="1030605"/>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500380</xdr:rowOff>
    </xdr:to>
    <xdr:pic>
      <xdr:nvPicPr>
        <xdr:cNvPr id="952" name="Picture 438836" hidden="1"/>
        <xdr:cNvPicPr/>
      </xdr:nvPicPr>
      <xdr:blipFill>
        <a:blip r:embed="rId1"/>
        <a:stretch>
          <a:fillRect/>
        </a:stretch>
      </xdr:blipFill>
      <xdr:spPr>
        <a:xfrm>
          <a:off x="11080750" y="47317025"/>
          <a:ext cx="520700" cy="500380"/>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868045</xdr:rowOff>
    </xdr:to>
    <xdr:pic>
      <xdr:nvPicPr>
        <xdr:cNvPr id="953" name="Picture 438836" hidden="1"/>
        <xdr:cNvPicPr/>
      </xdr:nvPicPr>
      <xdr:blipFill>
        <a:blip r:embed="rId1"/>
        <a:stretch>
          <a:fillRect/>
        </a:stretch>
      </xdr:blipFill>
      <xdr:spPr>
        <a:xfrm>
          <a:off x="11080750" y="47317025"/>
          <a:ext cx="527050" cy="868045"/>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812165</xdr:rowOff>
    </xdr:to>
    <xdr:pic>
      <xdr:nvPicPr>
        <xdr:cNvPr id="954" name="Picture 438836" hidden="1"/>
        <xdr:cNvPicPr/>
      </xdr:nvPicPr>
      <xdr:blipFill>
        <a:blip r:embed="rId1"/>
        <a:stretch>
          <a:fillRect/>
        </a:stretch>
      </xdr:blipFill>
      <xdr:spPr>
        <a:xfrm>
          <a:off x="11080750" y="47317025"/>
          <a:ext cx="527050" cy="812165"/>
        </a:xfrm>
        <a:prstGeom prst="rect">
          <a:avLst/>
        </a:prstGeom>
        <a:noFill/>
        <a:ln w="9525">
          <a:noFill/>
        </a:ln>
      </xdr:spPr>
    </xdr:pic>
    <xdr:clientData/>
  </xdr:twoCellAnchor>
  <xdr:twoCellAnchor editAs="oneCell">
    <xdr:from>
      <xdr:col>12</xdr:col>
      <xdr:colOff>0</xdr:colOff>
      <xdr:row>33</xdr:row>
      <xdr:rowOff>0</xdr:rowOff>
    </xdr:from>
    <xdr:to>
      <xdr:col>13</xdr:col>
      <xdr:colOff>17145</xdr:colOff>
      <xdr:row>34</xdr:row>
      <xdr:rowOff>141605</xdr:rowOff>
    </xdr:to>
    <xdr:pic>
      <xdr:nvPicPr>
        <xdr:cNvPr id="955" name="Picture 438836" hidden="1"/>
        <xdr:cNvPicPr/>
      </xdr:nvPicPr>
      <xdr:blipFill>
        <a:blip r:embed="rId1"/>
        <a:stretch>
          <a:fillRect/>
        </a:stretch>
      </xdr:blipFill>
      <xdr:spPr>
        <a:xfrm>
          <a:off x="11080750" y="46428025"/>
          <a:ext cx="527050" cy="1030605"/>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500380</xdr:rowOff>
    </xdr:to>
    <xdr:pic>
      <xdr:nvPicPr>
        <xdr:cNvPr id="958" name="Picture 438836" hidden="1"/>
        <xdr:cNvPicPr/>
      </xdr:nvPicPr>
      <xdr:blipFill>
        <a:blip r:embed="rId1"/>
        <a:stretch>
          <a:fillRect/>
        </a:stretch>
      </xdr:blipFill>
      <xdr:spPr>
        <a:xfrm>
          <a:off x="11080750" y="47317025"/>
          <a:ext cx="527050" cy="500380"/>
        </a:xfrm>
        <a:prstGeom prst="rect">
          <a:avLst/>
        </a:prstGeom>
        <a:noFill/>
        <a:ln w="9525">
          <a:noFill/>
        </a:ln>
      </xdr:spPr>
    </xdr:pic>
    <xdr:clientData/>
  </xdr:twoCellAnchor>
  <xdr:twoCellAnchor editAs="oneCell">
    <xdr:from>
      <xdr:col>12</xdr:col>
      <xdr:colOff>0</xdr:colOff>
      <xdr:row>34</xdr:row>
      <xdr:rowOff>0</xdr:rowOff>
    </xdr:from>
    <xdr:to>
      <xdr:col>13</xdr:col>
      <xdr:colOff>8890</xdr:colOff>
      <xdr:row>34</xdr:row>
      <xdr:rowOff>817245</xdr:rowOff>
    </xdr:to>
    <xdr:pic>
      <xdr:nvPicPr>
        <xdr:cNvPr id="959" name="Picture 438836" hidden="1"/>
        <xdr:cNvPicPr/>
      </xdr:nvPicPr>
      <xdr:blipFill>
        <a:blip r:embed="rId1"/>
        <a:stretch>
          <a:fillRect/>
        </a:stretch>
      </xdr:blipFill>
      <xdr:spPr>
        <a:xfrm>
          <a:off x="11080750" y="47317025"/>
          <a:ext cx="518795" cy="817245"/>
        </a:xfrm>
        <a:prstGeom prst="rect">
          <a:avLst/>
        </a:prstGeom>
        <a:noFill/>
        <a:ln w="9525">
          <a:noFill/>
        </a:ln>
      </xdr:spPr>
    </xdr:pic>
    <xdr:clientData/>
  </xdr:twoCellAnchor>
  <xdr:twoCellAnchor editAs="oneCell">
    <xdr:from>
      <xdr:col>12</xdr:col>
      <xdr:colOff>0</xdr:colOff>
      <xdr:row>34</xdr:row>
      <xdr:rowOff>0</xdr:rowOff>
    </xdr:from>
    <xdr:to>
      <xdr:col>13</xdr:col>
      <xdr:colOff>8890</xdr:colOff>
      <xdr:row>34</xdr:row>
      <xdr:rowOff>505460</xdr:rowOff>
    </xdr:to>
    <xdr:pic>
      <xdr:nvPicPr>
        <xdr:cNvPr id="961" name="Picture 438836" hidden="1"/>
        <xdr:cNvPicPr/>
      </xdr:nvPicPr>
      <xdr:blipFill>
        <a:blip r:embed="rId1"/>
        <a:stretch>
          <a:fillRect/>
        </a:stretch>
      </xdr:blipFill>
      <xdr:spPr>
        <a:xfrm>
          <a:off x="11080750" y="47317025"/>
          <a:ext cx="518795" cy="505460"/>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899160</xdr:rowOff>
    </xdr:to>
    <xdr:pic>
      <xdr:nvPicPr>
        <xdr:cNvPr id="1007" name="Picture 438836" hidden="1"/>
        <xdr:cNvPicPr/>
      </xdr:nvPicPr>
      <xdr:blipFill>
        <a:blip r:embed="rId1"/>
        <a:stretch>
          <a:fillRect/>
        </a:stretch>
      </xdr:blipFill>
      <xdr:spPr>
        <a:xfrm>
          <a:off x="11080750" y="47317025"/>
          <a:ext cx="520700" cy="899160"/>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523875</xdr:rowOff>
    </xdr:to>
    <xdr:pic>
      <xdr:nvPicPr>
        <xdr:cNvPr id="1009" name="Picture 438836" hidden="1"/>
        <xdr:cNvPicPr/>
      </xdr:nvPicPr>
      <xdr:blipFill>
        <a:blip r:embed="rId1"/>
        <a:stretch>
          <a:fillRect/>
        </a:stretch>
      </xdr:blipFill>
      <xdr:spPr>
        <a:xfrm>
          <a:off x="11080750" y="47317025"/>
          <a:ext cx="520700" cy="523875"/>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899160</xdr:rowOff>
    </xdr:to>
    <xdr:pic>
      <xdr:nvPicPr>
        <xdr:cNvPr id="1010" name="Picture 438836" hidden="1"/>
        <xdr:cNvPicPr/>
      </xdr:nvPicPr>
      <xdr:blipFill>
        <a:blip r:embed="rId1"/>
        <a:stretch>
          <a:fillRect/>
        </a:stretch>
      </xdr:blipFill>
      <xdr:spPr>
        <a:xfrm>
          <a:off x="11080750" y="47317025"/>
          <a:ext cx="527050" cy="899160"/>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523875</xdr:rowOff>
    </xdr:to>
    <xdr:pic>
      <xdr:nvPicPr>
        <xdr:cNvPr id="1012" name="Picture 438836" hidden="1"/>
        <xdr:cNvPicPr/>
      </xdr:nvPicPr>
      <xdr:blipFill>
        <a:blip r:embed="rId1"/>
        <a:stretch>
          <a:fillRect/>
        </a:stretch>
      </xdr:blipFill>
      <xdr:spPr>
        <a:xfrm>
          <a:off x="11080750" y="47317025"/>
          <a:ext cx="527050" cy="523875"/>
        </a:xfrm>
        <a:prstGeom prst="rect">
          <a:avLst/>
        </a:prstGeom>
        <a:noFill/>
        <a:ln w="9525">
          <a:noFill/>
        </a:ln>
      </xdr:spPr>
    </xdr:pic>
    <xdr:clientData/>
  </xdr:twoCellAnchor>
  <xdr:twoCellAnchor editAs="oneCell">
    <xdr:from>
      <xdr:col>12</xdr:col>
      <xdr:colOff>0</xdr:colOff>
      <xdr:row>34</xdr:row>
      <xdr:rowOff>0</xdr:rowOff>
    </xdr:from>
    <xdr:to>
      <xdr:col>13</xdr:col>
      <xdr:colOff>8890</xdr:colOff>
      <xdr:row>34</xdr:row>
      <xdr:rowOff>530225</xdr:rowOff>
    </xdr:to>
    <xdr:pic>
      <xdr:nvPicPr>
        <xdr:cNvPr id="1013" name="Picture 438836" hidden="1"/>
        <xdr:cNvPicPr/>
      </xdr:nvPicPr>
      <xdr:blipFill>
        <a:blip r:embed="rId1"/>
        <a:stretch>
          <a:fillRect/>
        </a:stretch>
      </xdr:blipFill>
      <xdr:spPr>
        <a:xfrm>
          <a:off x="11080750" y="47317025"/>
          <a:ext cx="518795" cy="530225"/>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901065</xdr:rowOff>
    </xdr:to>
    <xdr:pic>
      <xdr:nvPicPr>
        <xdr:cNvPr id="1038" name="Picture 438836" hidden="1"/>
        <xdr:cNvPicPr/>
      </xdr:nvPicPr>
      <xdr:blipFill>
        <a:blip r:embed="rId1"/>
        <a:stretch>
          <a:fillRect/>
        </a:stretch>
      </xdr:blipFill>
      <xdr:spPr>
        <a:xfrm>
          <a:off x="11080750" y="47317025"/>
          <a:ext cx="520700" cy="901065"/>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525780</xdr:rowOff>
    </xdr:to>
    <xdr:pic>
      <xdr:nvPicPr>
        <xdr:cNvPr id="1040" name="Picture 438836" hidden="1"/>
        <xdr:cNvPicPr/>
      </xdr:nvPicPr>
      <xdr:blipFill>
        <a:blip r:embed="rId1"/>
        <a:stretch>
          <a:fillRect/>
        </a:stretch>
      </xdr:blipFill>
      <xdr:spPr>
        <a:xfrm>
          <a:off x="11080750" y="47317025"/>
          <a:ext cx="520700" cy="525780"/>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901065</xdr:rowOff>
    </xdr:to>
    <xdr:pic>
      <xdr:nvPicPr>
        <xdr:cNvPr id="1041" name="Picture 438836" hidden="1"/>
        <xdr:cNvPicPr/>
      </xdr:nvPicPr>
      <xdr:blipFill>
        <a:blip r:embed="rId1"/>
        <a:stretch>
          <a:fillRect/>
        </a:stretch>
      </xdr:blipFill>
      <xdr:spPr>
        <a:xfrm>
          <a:off x="11080750" y="47317025"/>
          <a:ext cx="527050" cy="901065"/>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525780</xdr:rowOff>
    </xdr:to>
    <xdr:pic>
      <xdr:nvPicPr>
        <xdr:cNvPr id="1043" name="Picture 438836" hidden="1"/>
        <xdr:cNvPicPr/>
      </xdr:nvPicPr>
      <xdr:blipFill>
        <a:blip r:embed="rId1"/>
        <a:stretch>
          <a:fillRect/>
        </a:stretch>
      </xdr:blipFill>
      <xdr:spPr>
        <a:xfrm>
          <a:off x="11080750" y="47317025"/>
          <a:ext cx="527050" cy="525780"/>
        </a:xfrm>
        <a:prstGeom prst="rect">
          <a:avLst/>
        </a:prstGeom>
        <a:noFill/>
        <a:ln w="9525">
          <a:noFill/>
        </a:ln>
      </xdr:spPr>
    </xdr:pic>
    <xdr:clientData/>
  </xdr:twoCellAnchor>
  <xdr:twoCellAnchor editAs="oneCell">
    <xdr:from>
      <xdr:col>12</xdr:col>
      <xdr:colOff>0</xdr:colOff>
      <xdr:row>34</xdr:row>
      <xdr:rowOff>0</xdr:rowOff>
    </xdr:from>
    <xdr:to>
      <xdr:col>13</xdr:col>
      <xdr:colOff>8890</xdr:colOff>
      <xdr:row>34</xdr:row>
      <xdr:rowOff>530860</xdr:rowOff>
    </xdr:to>
    <xdr:pic>
      <xdr:nvPicPr>
        <xdr:cNvPr id="1044" name="Picture 438836" hidden="1"/>
        <xdr:cNvPicPr/>
      </xdr:nvPicPr>
      <xdr:blipFill>
        <a:blip r:embed="rId1"/>
        <a:stretch>
          <a:fillRect/>
        </a:stretch>
      </xdr:blipFill>
      <xdr:spPr>
        <a:xfrm>
          <a:off x="11080750" y="47317025"/>
          <a:ext cx="518795" cy="530860"/>
        </a:xfrm>
        <a:prstGeom prst="rect">
          <a:avLst/>
        </a:prstGeom>
        <a:noFill/>
        <a:ln w="9525">
          <a:noFill/>
        </a:ln>
      </xdr:spPr>
    </xdr:pic>
    <xdr:clientData/>
  </xdr:twoCellAnchor>
  <xdr:twoCellAnchor editAs="oneCell">
    <xdr:from>
      <xdr:col>12</xdr:col>
      <xdr:colOff>0</xdr:colOff>
      <xdr:row>33</xdr:row>
      <xdr:rowOff>0</xdr:rowOff>
    </xdr:from>
    <xdr:to>
      <xdr:col>13</xdr:col>
      <xdr:colOff>10795</xdr:colOff>
      <xdr:row>34</xdr:row>
      <xdr:rowOff>228600</xdr:rowOff>
    </xdr:to>
    <xdr:pic>
      <xdr:nvPicPr>
        <xdr:cNvPr id="1066" name="Picture 438836" hidden="1"/>
        <xdr:cNvPicPr/>
      </xdr:nvPicPr>
      <xdr:blipFill>
        <a:blip r:embed="rId1"/>
        <a:stretch>
          <a:fillRect/>
        </a:stretch>
      </xdr:blipFill>
      <xdr:spPr>
        <a:xfrm>
          <a:off x="11080750" y="46428025"/>
          <a:ext cx="520700" cy="1117600"/>
        </a:xfrm>
        <a:prstGeom prst="rect">
          <a:avLst/>
        </a:prstGeom>
        <a:noFill/>
        <a:ln w="9525">
          <a:noFill/>
        </a:ln>
      </xdr:spPr>
    </xdr:pic>
    <xdr:clientData/>
  </xdr:twoCellAnchor>
  <xdr:twoCellAnchor editAs="oneCell">
    <xdr:from>
      <xdr:col>12</xdr:col>
      <xdr:colOff>0</xdr:colOff>
      <xdr:row>33</xdr:row>
      <xdr:rowOff>0</xdr:rowOff>
    </xdr:from>
    <xdr:to>
      <xdr:col>13</xdr:col>
      <xdr:colOff>10795</xdr:colOff>
      <xdr:row>34</xdr:row>
      <xdr:rowOff>171450</xdr:rowOff>
    </xdr:to>
    <xdr:pic>
      <xdr:nvPicPr>
        <xdr:cNvPr id="1067" name="Picture 438836" hidden="1"/>
        <xdr:cNvPicPr/>
      </xdr:nvPicPr>
      <xdr:blipFill>
        <a:blip r:embed="rId1"/>
        <a:stretch>
          <a:fillRect/>
        </a:stretch>
      </xdr:blipFill>
      <xdr:spPr>
        <a:xfrm>
          <a:off x="11080750" y="46428025"/>
          <a:ext cx="520700" cy="1060450"/>
        </a:xfrm>
        <a:prstGeom prst="rect">
          <a:avLst/>
        </a:prstGeom>
        <a:noFill/>
        <a:ln w="9525">
          <a:noFill/>
        </a:ln>
      </xdr:spPr>
    </xdr:pic>
    <xdr:clientData/>
  </xdr:twoCellAnchor>
  <xdr:twoCellAnchor editAs="oneCell">
    <xdr:from>
      <xdr:col>12</xdr:col>
      <xdr:colOff>0</xdr:colOff>
      <xdr:row>33</xdr:row>
      <xdr:rowOff>0</xdr:rowOff>
    </xdr:from>
    <xdr:to>
      <xdr:col>13</xdr:col>
      <xdr:colOff>17145</xdr:colOff>
      <xdr:row>34</xdr:row>
      <xdr:rowOff>228600</xdr:rowOff>
    </xdr:to>
    <xdr:pic>
      <xdr:nvPicPr>
        <xdr:cNvPr id="1068" name="Picture 438836" hidden="1"/>
        <xdr:cNvPicPr/>
      </xdr:nvPicPr>
      <xdr:blipFill>
        <a:blip r:embed="rId1"/>
        <a:stretch>
          <a:fillRect/>
        </a:stretch>
      </xdr:blipFill>
      <xdr:spPr>
        <a:xfrm>
          <a:off x="11080750" y="46428025"/>
          <a:ext cx="527050" cy="1117600"/>
        </a:xfrm>
        <a:prstGeom prst="rect">
          <a:avLst/>
        </a:prstGeom>
        <a:noFill/>
        <a:ln w="9525">
          <a:noFill/>
        </a:ln>
      </xdr:spPr>
    </xdr:pic>
    <xdr:clientData/>
  </xdr:twoCellAnchor>
  <xdr:twoCellAnchor editAs="oneCell">
    <xdr:from>
      <xdr:col>12</xdr:col>
      <xdr:colOff>0</xdr:colOff>
      <xdr:row>33</xdr:row>
      <xdr:rowOff>0</xdr:rowOff>
    </xdr:from>
    <xdr:to>
      <xdr:col>13</xdr:col>
      <xdr:colOff>17145</xdr:colOff>
      <xdr:row>34</xdr:row>
      <xdr:rowOff>171450</xdr:rowOff>
    </xdr:to>
    <xdr:pic>
      <xdr:nvPicPr>
        <xdr:cNvPr id="1069" name="Picture 438836" hidden="1"/>
        <xdr:cNvPicPr/>
      </xdr:nvPicPr>
      <xdr:blipFill>
        <a:blip r:embed="rId1"/>
        <a:stretch>
          <a:fillRect/>
        </a:stretch>
      </xdr:blipFill>
      <xdr:spPr>
        <a:xfrm>
          <a:off x="11080750" y="46428025"/>
          <a:ext cx="527050" cy="1060450"/>
        </a:xfrm>
        <a:prstGeom prst="rect">
          <a:avLst/>
        </a:prstGeom>
        <a:noFill/>
        <a:ln w="9525">
          <a:noFill/>
        </a:ln>
      </xdr:spPr>
    </xdr:pic>
    <xdr:clientData/>
  </xdr:twoCellAnchor>
  <xdr:twoCellAnchor editAs="oneCell">
    <xdr:from>
      <xdr:col>12</xdr:col>
      <xdr:colOff>0</xdr:colOff>
      <xdr:row>33</xdr:row>
      <xdr:rowOff>0</xdr:rowOff>
    </xdr:from>
    <xdr:to>
      <xdr:col>13</xdr:col>
      <xdr:colOff>10795</xdr:colOff>
      <xdr:row>34</xdr:row>
      <xdr:rowOff>173990</xdr:rowOff>
    </xdr:to>
    <xdr:pic>
      <xdr:nvPicPr>
        <xdr:cNvPr id="1083" name="Picture 438836" hidden="1"/>
        <xdr:cNvPicPr/>
      </xdr:nvPicPr>
      <xdr:blipFill>
        <a:blip r:embed="rId1"/>
        <a:stretch>
          <a:fillRect/>
        </a:stretch>
      </xdr:blipFill>
      <xdr:spPr>
        <a:xfrm>
          <a:off x="11080750" y="46428025"/>
          <a:ext cx="520700" cy="1062990"/>
        </a:xfrm>
        <a:prstGeom prst="rect">
          <a:avLst/>
        </a:prstGeom>
        <a:noFill/>
        <a:ln w="9525">
          <a:noFill/>
        </a:ln>
      </xdr:spPr>
    </xdr:pic>
    <xdr:clientData/>
  </xdr:twoCellAnchor>
  <xdr:twoCellAnchor editAs="oneCell">
    <xdr:from>
      <xdr:col>12</xdr:col>
      <xdr:colOff>0</xdr:colOff>
      <xdr:row>33</xdr:row>
      <xdr:rowOff>0</xdr:rowOff>
    </xdr:from>
    <xdr:to>
      <xdr:col>13</xdr:col>
      <xdr:colOff>17145</xdr:colOff>
      <xdr:row>34</xdr:row>
      <xdr:rowOff>173990</xdr:rowOff>
    </xdr:to>
    <xdr:pic>
      <xdr:nvPicPr>
        <xdr:cNvPr id="1085" name="Picture 438836" hidden="1"/>
        <xdr:cNvPicPr/>
      </xdr:nvPicPr>
      <xdr:blipFill>
        <a:blip r:embed="rId1"/>
        <a:stretch>
          <a:fillRect/>
        </a:stretch>
      </xdr:blipFill>
      <xdr:spPr>
        <a:xfrm>
          <a:off x="11080750" y="46428025"/>
          <a:ext cx="527050" cy="1062990"/>
        </a:xfrm>
        <a:prstGeom prst="rect">
          <a:avLst/>
        </a:prstGeom>
        <a:noFill/>
        <a:ln w="9525">
          <a:noFill/>
        </a:ln>
      </xdr:spPr>
    </xdr:pic>
    <xdr:clientData/>
  </xdr:twoCellAnchor>
  <xdr:twoCellAnchor editAs="oneCell">
    <xdr:from>
      <xdr:col>12</xdr:col>
      <xdr:colOff>0</xdr:colOff>
      <xdr:row>33</xdr:row>
      <xdr:rowOff>0</xdr:rowOff>
    </xdr:from>
    <xdr:to>
      <xdr:col>13</xdr:col>
      <xdr:colOff>10795</xdr:colOff>
      <xdr:row>34</xdr:row>
      <xdr:rowOff>230505</xdr:rowOff>
    </xdr:to>
    <xdr:pic>
      <xdr:nvPicPr>
        <xdr:cNvPr id="1098" name="Picture 438836" hidden="1"/>
        <xdr:cNvPicPr/>
      </xdr:nvPicPr>
      <xdr:blipFill>
        <a:blip r:embed="rId1"/>
        <a:stretch>
          <a:fillRect/>
        </a:stretch>
      </xdr:blipFill>
      <xdr:spPr>
        <a:xfrm>
          <a:off x="11080750" y="46428025"/>
          <a:ext cx="520700" cy="1119505"/>
        </a:xfrm>
        <a:prstGeom prst="rect">
          <a:avLst/>
        </a:prstGeom>
        <a:noFill/>
        <a:ln w="9525">
          <a:noFill/>
        </a:ln>
      </xdr:spPr>
    </xdr:pic>
    <xdr:clientData/>
  </xdr:twoCellAnchor>
  <xdr:twoCellAnchor editAs="oneCell">
    <xdr:from>
      <xdr:col>12</xdr:col>
      <xdr:colOff>0</xdr:colOff>
      <xdr:row>33</xdr:row>
      <xdr:rowOff>0</xdr:rowOff>
    </xdr:from>
    <xdr:to>
      <xdr:col>13</xdr:col>
      <xdr:colOff>10795</xdr:colOff>
      <xdr:row>34</xdr:row>
      <xdr:rowOff>174625</xdr:rowOff>
    </xdr:to>
    <xdr:pic>
      <xdr:nvPicPr>
        <xdr:cNvPr id="1099" name="Picture 438836" hidden="1"/>
        <xdr:cNvPicPr/>
      </xdr:nvPicPr>
      <xdr:blipFill>
        <a:blip r:embed="rId1"/>
        <a:stretch>
          <a:fillRect/>
        </a:stretch>
      </xdr:blipFill>
      <xdr:spPr>
        <a:xfrm>
          <a:off x="11080750" y="46428025"/>
          <a:ext cx="520700" cy="1063625"/>
        </a:xfrm>
        <a:prstGeom prst="rect">
          <a:avLst/>
        </a:prstGeom>
        <a:noFill/>
        <a:ln w="9525">
          <a:noFill/>
        </a:ln>
      </xdr:spPr>
    </xdr:pic>
    <xdr:clientData/>
  </xdr:twoCellAnchor>
  <xdr:twoCellAnchor editAs="oneCell">
    <xdr:from>
      <xdr:col>12</xdr:col>
      <xdr:colOff>0</xdr:colOff>
      <xdr:row>33</xdr:row>
      <xdr:rowOff>0</xdr:rowOff>
    </xdr:from>
    <xdr:to>
      <xdr:col>13</xdr:col>
      <xdr:colOff>17145</xdr:colOff>
      <xdr:row>34</xdr:row>
      <xdr:rowOff>230505</xdr:rowOff>
    </xdr:to>
    <xdr:pic>
      <xdr:nvPicPr>
        <xdr:cNvPr id="1100" name="Picture 438836" hidden="1"/>
        <xdr:cNvPicPr/>
      </xdr:nvPicPr>
      <xdr:blipFill>
        <a:blip r:embed="rId1"/>
        <a:stretch>
          <a:fillRect/>
        </a:stretch>
      </xdr:blipFill>
      <xdr:spPr>
        <a:xfrm>
          <a:off x="11080750" y="46428025"/>
          <a:ext cx="527050" cy="1119505"/>
        </a:xfrm>
        <a:prstGeom prst="rect">
          <a:avLst/>
        </a:prstGeom>
        <a:noFill/>
        <a:ln w="9525">
          <a:noFill/>
        </a:ln>
      </xdr:spPr>
    </xdr:pic>
    <xdr:clientData/>
  </xdr:twoCellAnchor>
  <xdr:twoCellAnchor editAs="oneCell">
    <xdr:from>
      <xdr:col>12</xdr:col>
      <xdr:colOff>0</xdr:colOff>
      <xdr:row>33</xdr:row>
      <xdr:rowOff>0</xdr:rowOff>
    </xdr:from>
    <xdr:to>
      <xdr:col>13</xdr:col>
      <xdr:colOff>17145</xdr:colOff>
      <xdr:row>34</xdr:row>
      <xdr:rowOff>174625</xdr:rowOff>
    </xdr:to>
    <xdr:pic>
      <xdr:nvPicPr>
        <xdr:cNvPr id="1101" name="Picture 438836" hidden="1"/>
        <xdr:cNvPicPr/>
      </xdr:nvPicPr>
      <xdr:blipFill>
        <a:blip r:embed="rId1"/>
        <a:stretch>
          <a:fillRect/>
        </a:stretch>
      </xdr:blipFill>
      <xdr:spPr>
        <a:xfrm>
          <a:off x="11080750" y="46428025"/>
          <a:ext cx="527050" cy="106362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527050</xdr:rowOff>
    </xdr:to>
    <xdr:pic>
      <xdr:nvPicPr>
        <xdr:cNvPr id="1165" name="Picture 438836" hidden="1"/>
        <xdr:cNvPicPr/>
      </xdr:nvPicPr>
      <xdr:blipFill>
        <a:blip r:embed="rId1"/>
        <a:stretch>
          <a:fillRect/>
        </a:stretch>
      </xdr:blipFill>
      <xdr:spPr>
        <a:xfrm>
          <a:off x="11080750" y="43011725"/>
          <a:ext cx="520700" cy="52705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527050</xdr:rowOff>
    </xdr:to>
    <xdr:pic>
      <xdr:nvPicPr>
        <xdr:cNvPr id="1166" name="Picture 438836" hidden="1"/>
        <xdr:cNvPicPr/>
      </xdr:nvPicPr>
      <xdr:blipFill>
        <a:blip r:embed="rId1"/>
        <a:stretch>
          <a:fillRect/>
        </a:stretch>
      </xdr:blipFill>
      <xdr:spPr>
        <a:xfrm>
          <a:off x="11080750" y="43011725"/>
          <a:ext cx="527050" cy="52705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533400</xdr:rowOff>
    </xdr:to>
    <xdr:pic>
      <xdr:nvPicPr>
        <xdr:cNvPr id="1167" name="Picture 438836" hidden="1"/>
        <xdr:cNvPicPr/>
      </xdr:nvPicPr>
      <xdr:blipFill>
        <a:blip r:embed="rId1"/>
        <a:stretch>
          <a:fillRect/>
        </a:stretch>
      </xdr:blipFill>
      <xdr:spPr>
        <a:xfrm>
          <a:off x="11080750" y="43011725"/>
          <a:ext cx="518795" cy="53340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868045</xdr:rowOff>
    </xdr:to>
    <xdr:pic>
      <xdr:nvPicPr>
        <xdr:cNvPr id="1177" name="Picture 438836" hidden="1"/>
        <xdr:cNvPicPr/>
      </xdr:nvPicPr>
      <xdr:blipFill>
        <a:blip r:embed="rId1"/>
        <a:stretch>
          <a:fillRect/>
        </a:stretch>
      </xdr:blipFill>
      <xdr:spPr>
        <a:xfrm>
          <a:off x="11080750" y="43011725"/>
          <a:ext cx="520700" cy="86804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812165</xdr:rowOff>
    </xdr:to>
    <xdr:pic>
      <xdr:nvPicPr>
        <xdr:cNvPr id="1178" name="Picture 438836" hidden="1"/>
        <xdr:cNvPicPr/>
      </xdr:nvPicPr>
      <xdr:blipFill>
        <a:blip r:embed="rId1"/>
        <a:stretch>
          <a:fillRect/>
        </a:stretch>
      </xdr:blipFill>
      <xdr:spPr>
        <a:xfrm>
          <a:off x="11080750" y="43011725"/>
          <a:ext cx="520700" cy="812165"/>
        </a:xfrm>
        <a:prstGeom prst="rect">
          <a:avLst/>
        </a:prstGeom>
        <a:noFill/>
        <a:ln w="9525">
          <a:noFill/>
        </a:ln>
      </xdr:spPr>
    </xdr:pic>
    <xdr:clientData/>
  </xdr:twoCellAnchor>
  <xdr:twoCellAnchor editAs="oneCell">
    <xdr:from>
      <xdr:col>12</xdr:col>
      <xdr:colOff>0</xdr:colOff>
      <xdr:row>27</xdr:row>
      <xdr:rowOff>0</xdr:rowOff>
    </xdr:from>
    <xdr:to>
      <xdr:col>13</xdr:col>
      <xdr:colOff>10795</xdr:colOff>
      <xdr:row>27</xdr:row>
      <xdr:rowOff>1030605</xdr:rowOff>
    </xdr:to>
    <xdr:pic>
      <xdr:nvPicPr>
        <xdr:cNvPr id="1179" name="Picture 438836" hidden="1"/>
        <xdr:cNvPicPr/>
      </xdr:nvPicPr>
      <xdr:blipFill>
        <a:blip r:embed="rId1"/>
        <a:stretch>
          <a:fillRect/>
        </a:stretch>
      </xdr:blipFill>
      <xdr:spPr>
        <a:xfrm>
          <a:off x="11080750" y="38808025"/>
          <a:ext cx="520700" cy="103060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500380</xdr:rowOff>
    </xdr:to>
    <xdr:pic>
      <xdr:nvPicPr>
        <xdr:cNvPr id="1182" name="Picture 438836" hidden="1"/>
        <xdr:cNvPicPr/>
      </xdr:nvPicPr>
      <xdr:blipFill>
        <a:blip r:embed="rId1"/>
        <a:stretch>
          <a:fillRect/>
        </a:stretch>
      </xdr:blipFill>
      <xdr:spPr>
        <a:xfrm>
          <a:off x="11080750" y="43011725"/>
          <a:ext cx="520700" cy="50038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868045</xdr:rowOff>
    </xdr:to>
    <xdr:pic>
      <xdr:nvPicPr>
        <xdr:cNvPr id="1183" name="Picture 438836" hidden="1"/>
        <xdr:cNvPicPr/>
      </xdr:nvPicPr>
      <xdr:blipFill>
        <a:blip r:embed="rId1"/>
        <a:stretch>
          <a:fillRect/>
        </a:stretch>
      </xdr:blipFill>
      <xdr:spPr>
        <a:xfrm>
          <a:off x="11080750" y="43011725"/>
          <a:ext cx="527050" cy="86804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812165</xdr:rowOff>
    </xdr:to>
    <xdr:pic>
      <xdr:nvPicPr>
        <xdr:cNvPr id="1184" name="Picture 438836" hidden="1"/>
        <xdr:cNvPicPr/>
      </xdr:nvPicPr>
      <xdr:blipFill>
        <a:blip r:embed="rId1"/>
        <a:stretch>
          <a:fillRect/>
        </a:stretch>
      </xdr:blipFill>
      <xdr:spPr>
        <a:xfrm>
          <a:off x="11080750" y="43011725"/>
          <a:ext cx="527050" cy="812165"/>
        </a:xfrm>
        <a:prstGeom prst="rect">
          <a:avLst/>
        </a:prstGeom>
        <a:noFill/>
        <a:ln w="9525">
          <a:noFill/>
        </a:ln>
      </xdr:spPr>
    </xdr:pic>
    <xdr:clientData/>
  </xdr:twoCellAnchor>
  <xdr:twoCellAnchor editAs="oneCell">
    <xdr:from>
      <xdr:col>12</xdr:col>
      <xdr:colOff>0</xdr:colOff>
      <xdr:row>27</xdr:row>
      <xdr:rowOff>0</xdr:rowOff>
    </xdr:from>
    <xdr:to>
      <xdr:col>13</xdr:col>
      <xdr:colOff>17145</xdr:colOff>
      <xdr:row>27</xdr:row>
      <xdr:rowOff>1030605</xdr:rowOff>
    </xdr:to>
    <xdr:pic>
      <xdr:nvPicPr>
        <xdr:cNvPr id="1185" name="Picture 438836" hidden="1"/>
        <xdr:cNvPicPr/>
      </xdr:nvPicPr>
      <xdr:blipFill>
        <a:blip r:embed="rId1"/>
        <a:stretch>
          <a:fillRect/>
        </a:stretch>
      </xdr:blipFill>
      <xdr:spPr>
        <a:xfrm>
          <a:off x="11080750" y="38808025"/>
          <a:ext cx="527050" cy="103060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500380</xdr:rowOff>
    </xdr:to>
    <xdr:pic>
      <xdr:nvPicPr>
        <xdr:cNvPr id="1188" name="Picture 438836" hidden="1"/>
        <xdr:cNvPicPr/>
      </xdr:nvPicPr>
      <xdr:blipFill>
        <a:blip r:embed="rId1"/>
        <a:stretch>
          <a:fillRect/>
        </a:stretch>
      </xdr:blipFill>
      <xdr:spPr>
        <a:xfrm>
          <a:off x="11080750" y="43011725"/>
          <a:ext cx="527050" cy="50038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817245</xdr:rowOff>
    </xdr:to>
    <xdr:pic>
      <xdr:nvPicPr>
        <xdr:cNvPr id="1189" name="Picture 438836" hidden="1"/>
        <xdr:cNvPicPr/>
      </xdr:nvPicPr>
      <xdr:blipFill>
        <a:blip r:embed="rId1"/>
        <a:stretch>
          <a:fillRect/>
        </a:stretch>
      </xdr:blipFill>
      <xdr:spPr>
        <a:xfrm>
          <a:off x="11080750" y="43011725"/>
          <a:ext cx="518795" cy="817245"/>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505460</xdr:rowOff>
    </xdr:to>
    <xdr:pic>
      <xdr:nvPicPr>
        <xdr:cNvPr id="1191" name="Picture 438836" hidden="1"/>
        <xdr:cNvPicPr/>
      </xdr:nvPicPr>
      <xdr:blipFill>
        <a:blip r:embed="rId1"/>
        <a:stretch>
          <a:fillRect/>
        </a:stretch>
      </xdr:blipFill>
      <xdr:spPr>
        <a:xfrm>
          <a:off x="11080750" y="43011725"/>
          <a:ext cx="518795" cy="50546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899160</xdr:rowOff>
    </xdr:to>
    <xdr:pic>
      <xdr:nvPicPr>
        <xdr:cNvPr id="1237" name="Picture 438836" hidden="1"/>
        <xdr:cNvPicPr/>
      </xdr:nvPicPr>
      <xdr:blipFill>
        <a:blip r:embed="rId1"/>
        <a:stretch>
          <a:fillRect/>
        </a:stretch>
      </xdr:blipFill>
      <xdr:spPr>
        <a:xfrm>
          <a:off x="11080750" y="43011725"/>
          <a:ext cx="520700" cy="89916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523875</xdr:rowOff>
    </xdr:to>
    <xdr:pic>
      <xdr:nvPicPr>
        <xdr:cNvPr id="1239" name="Picture 438836" hidden="1"/>
        <xdr:cNvPicPr/>
      </xdr:nvPicPr>
      <xdr:blipFill>
        <a:blip r:embed="rId1"/>
        <a:stretch>
          <a:fillRect/>
        </a:stretch>
      </xdr:blipFill>
      <xdr:spPr>
        <a:xfrm>
          <a:off x="11080750" y="43011725"/>
          <a:ext cx="520700" cy="52387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899160</xdr:rowOff>
    </xdr:to>
    <xdr:pic>
      <xdr:nvPicPr>
        <xdr:cNvPr id="1240" name="Picture 438836" hidden="1"/>
        <xdr:cNvPicPr/>
      </xdr:nvPicPr>
      <xdr:blipFill>
        <a:blip r:embed="rId1"/>
        <a:stretch>
          <a:fillRect/>
        </a:stretch>
      </xdr:blipFill>
      <xdr:spPr>
        <a:xfrm>
          <a:off x="11080750" y="43011725"/>
          <a:ext cx="527050" cy="89916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523875</xdr:rowOff>
    </xdr:to>
    <xdr:pic>
      <xdr:nvPicPr>
        <xdr:cNvPr id="1242" name="Picture 438836" hidden="1"/>
        <xdr:cNvPicPr/>
      </xdr:nvPicPr>
      <xdr:blipFill>
        <a:blip r:embed="rId1"/>
        <a:stretch>
          <a:fillRect/>
        </a:stretch>
      </xdr:blipFill>
      <xdr:spPr>
        <a:xfrm>
          <a:off x="11080750" y="43011725"/>
          <a:ext cx="527050" cy="523875"/>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530225</xdr:rowOff>
    </xdr:to>
    <xdr:pic>
      <xdr:nvPicPr>
        <xdr:cNvPr id="1243" name="Picture 438836" hidden="1"/>
        <xdr:cNvPicPr/>
      </xdr:nvPicPr>
      <xdr:blipFill>
        <a:blip r:embed="rId1"/>
        <a:stretch>
          <a:fillRect/>
        </a:stretch>
      </xdr:blipFill>
      <xdr:spPr>
        <a:xfrm>
          <a:off x="11080750" y="43011725"/>
          <a:ext cx="518795" cy="53022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901065</xdr:rowOff>
    </xdr:to>
    <xdr:pic>
      <xdr:nvPicPr>
        <xdr:cNvPr id="1265" name="Picture 438836" hidden="1"/>
        <xdr:cNvPicPr/>
      </xdr:nvPicPr>
      <xdr:blipFill>
        <a:blip r:embed="rId1"/>
        <a:stretch>
          <a:fillRect/>
        </a:stretch>
      </xdr:blipFill>
      <xdr:spPr>
        <a:xfrm>
          <a:off x="11080750" y="43011725"/>
          <a:ext cx="520700" cy="90106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525780</xdr:rowOff>
    </xdr:to>
    <xdr:pic>
      <xdr:nvPicPr>
        <xdr:cNvPr id="1267" name="Picture 438836" hidden="1"/>
        <xdr:cNvPicPr/>
      </xdr:nvPicPr>
      <xdr:blipFill>
        <a:blip r:embed="rId1"/>
        <a:stretch>
          <a:fillRect/>
        </a:stretch>
      </xdr:blipFill>
      <xdr:spPr>
        <a:xfrm>
          <a:off x="11080750" y="43011725"/>
          <a:ext cx="520700" cy="52578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901065</xdr:rowOff>
    </xdr:to>
    <xdr:pic>
      <xdr:nvPicPr>
        <xdr:cNvPr id="1268" name="Picture 438836" hidden="1"/>
        <xdr:cNvPicPr/>
      </xdr:nvPicPr>
      <xdr:blipFill>
        <a:blip r:embed="rId1"/>
        <a:stretch>
          <a:fillRect/>
        </a:stretch>
      </xdr:blipFill>
      <xdr:spPr>
        <a:xfrm>
          <a:off x="11080750" y="43011725"/>
          <a:ext cx="527050" cy="90106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525780</xdr:rowOff>
    </xdr:to>
    <xdr:pic>
      <xdr:nvPicPr>
        <xdr:cNvPr id="1270" name="Picture 438836" hidden="1"/>
        <xdr:cNvPicPr/>
      </xdr:nvPicPr>
      <xdr:blipFill>
        <a:blip r:embed="rId1"/>
        <a:stretch>
          <a:fillRect/>
        </a:stretch>
      </xdr:blipFill>
      <xdr:spPr>
        <a:xfrm>
          <a:off x="11080750" y="43011725"/>
          <a:ext cx="527050" cy="52578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530860</xdr:rowOff>
    </xdr:to>
    <xdr:pic>
      <xdr:nvPicPr>
        <xdr:cNvPr id="1271" name="Picture 438836" hidden="1"/>
        <xdr:cNvPicPr/>
      </xdr:nvPicPr>
      <xdr:blipFill>
        <a:blip r:embed="rId1"/>
        <a:stretch>
          <a:fillRect/>
        </a:stretch>
      </xdr:blipFill>
      <xdr:spPr>
        <a:xfrm>
          <a:off x="11080750" y="43011725"/>
          <a:ext cx="518795" cy="530860"/>
        </a:xfrm>
        <a:prstGeom prst="rect">
          <a:avLst/>
        </a:prstGeom>
        <a:noFill/>
        <a:ln w="9525">
          <a:noFill/>
        </a:ln>
      </xdr:spPr>
    </xdr:pic>
    <xdr:clientData/>
  </xdr:twoCellAnchor>
  <xdr:twoCellAnchor editAs="oneCell">
    <xdr:from>
      <xdr:col>12</xdr:col>
      <xdr:colOff>0</xdr:colOff>
      <xdr:row>27</xdr:row>
      <xdr:rowOff>0</xdr:rowOff>
    </xdr:from>
    <xdr:to>
      <xdr:col>13</xdr:col>
      <xdr:colOff>10795</xdr:colOff>
      <xdr:row>27</xdr:row>
      <xdr:rowOff>1117600</xdr:rowOff>
    </xdr:to>
    <xdr:pic>
      <xdr:nvPicPr>
        <xdr:cNvPr id="1293" name="Picture 438836" hidden="1"/>
        <xdr:cNvPicPr/>
      </xdr:nvPicPr>
      <xdr:blipFill>
        <a:blip r:embed="rId1"/>
        <a:stretch>
          <a:fillRect/>
        </a:stretch>
      </xdr:blipFill>
      <xdr:spPr>
        <a:xfrm>
          <a:off x="11080750" y="38808025"/>
          <a:ext cx="520700" cy="1117600"/>
        </a:xfrm>
        <a:prstGeom prst="rect">
          <a:avLst/>
        </a:prstGeom>
        <a:noFill/>
        <a:ln w="9525">
          <a:noFill/>
        </a:ln>
      </xdr:spPr>
    </xdr:pic>
    <xdr:clientData/>
  </xdr:twoCellAnchor>
  <xdr:twoCellAnchor editAs="oneCell">
    <xdr:from>
      <xdr:col>12</xdr:col>
      <xdr:colOff>0</xdr:colOff>
      <xdr:row>27</xdr:row>
      <xdr:rowOff>0</xdr:rowOff>
    </xdr:from>
    <xdr:to>
      <xdr:col>13</xdr:col>
      <xdr:colOff>10795</xdr:colOff>
      <xdr:row>27</xdr:row>
      <xdr:rowOff>1060450</xdr:rowOff>
    </xdr:to>
    <xdr:pic>
      <xdr:nvPicPr>
        <xdr:cNvPr id="1294" name="Picture 438836" hidden="1"/>
        <xdr:cNvPicPr/>
      </xdr:nvPicPr>
      <xdr:blipFill>
        <a:blip r:embed="rId1"/>
        <a:stretch>
          <a:fillRect/>
        </a:stretch>
      </xdr:blipFill>
      <xdr:spPr>
        <a:xfrm>
          <a:off x="11080750" y="38808025"/>
          <a:ext cx="520700" cy="1060450"/>
        </a:xfrm>
        <a:prstGeom prst="rect">
          <a:avLst/>
        </a:prstGeom>
        <a:noFill/>
        <a:ln w="9525">
          <a:noFill/>
        </a:ln>
      </xdr:spPr>
    </xdr:pic>
    <xdr:clientData/>
  </xdr:twoCellAnchor>
  <xdr:twoCellAnchor editAs="oneCell">
    <xdr:from>
      <xdr:col>12</xdr:col>
      <xdr:colOff>0</xdr:colOff>
      <xdr:row>27</xdr:row>
      <xdr:rowOff>0</xdr:rowOff>
    </xdr:from>
    <xdr:to>
      <xdr:col>13</xdr:col>
      <xdr:colOff>17145</xdr:colOff>
      <xdr:row>27</xdr:row>
      <xdr:rowOff>1117600</xdr:rowOff>
    </xdr:to>
    <xdr:pic>
      <xdr:nvPicPr>
        <xdr:cNvPr id="1295" name="Picture 438836" hidden="1"/>
        <xdr:cNvPicPr/>
      </xdr:nvPicPr>
      <xdr:blipFill>
        <a:blip r:embed="rId1"/>
        <a:stretch>
          <a:fillRect/>
        </a:stretch>
      </xdr:blipFill>
      <xdr:spPr>
        <a:xfrm>
          <a:off x="11080750" y="38808025"/>
          <a:ext cx="527050" cy="1117600"/>
        </a:xfrm>
        <a:prstGeom prst="rect">
          <a:avLst/>
        </a:prstGeom>
        <a:noFill/>
        <a:ln w="9525">
          <a:noFill/>
        </a:ln>
      </xdr:spPr>
    </xdr:pic>
    <xdr:clientData/>
  </xdr:twoCellAnchor>
  <xdr:twoCellAnchor editAs="oneCell">
    <xdr:from>
      <xdr:col>12</xdr:col>
      <xdr:colOff>0</xdr:colOff>
      <xdr:row>27</xdr:row>
      <xdr:rowOff>0</xdr:rowOff>
    </xdr:from>
    <xdr:to>
      <xdr:col>13</xdr:col>
      <xdr:colOff>17145</xdr:colOff>
      <xdr:row>27</xdr:row>
      <xdr:rowOff>1060450</xdr:rowOff>
    </xdr:to>
    <xdr:pic>
      <xdr:nvPicPr>
        <xdr:cNvPr id="1296" name="Picture 438836" hidden="1"/>
        <xdr:cNvPicPr/>
      </xdr:nvPicPr>
      <xdr:blipFill>
        <a:blip r:embed="rId1"/>
        <a:stretch>
          <a:fillRect/>
        </a:stretch>
      </xdr:blipFill>
      <xdr:spPr>
        <a:xfrm>
          <a:off x="11080750" y="38808025"/>
          <a:ext cx="527050" cy="1060450"/>
        </a:xfrm>
        <a:prstGeom prst="rect">
          <a:avLst/>
        </a:prstGeom>
        <a:noFill/>
        <a:ln w="9525">
          <a:noFill/>
        </a:ln>
      </xdr:spPr>
    </xdr:pic>
    <xdr:clientData/>
  </xdr:twoCellAnchor>
  <xdr:twoCellAnchor editAs="oneCell">
    <xdr:from>
      <xdr:col>12</xdr:col>
      <xdr:colOff>0</xdr:colOff>
      <xdr:row>27</xdr:row>
      <xdr:rowOff>0</xdr:rowOff>
    </xdr:from>
    <xdr:to>
      <xdr:col>13</xdr:col>
      <xdr:colOff>10795</xdr:colOff>
      <xdr:row>27</xdr:row>
      <xdr:rowOff>1062990</xdr:rowOff>
    </xdr:to>
    <xdr:pic>
      <xdr:nvPicPr>
        <xdr:cNvPr id="1310" name="Picture 438836" hidden="1"/>
        <xdr:cNvPicPr/>
      </xdr:nvPicPr>
      <xdr:blipFill>
        <a:blip r:embed="rId1"/>
        <a:stretch>
          <a:fillRect/>
        </a:stretch>
      </xdr:blipFill>
      <xdr:spPr>
        <a:xfrm>
          <a:off x="11080750" y="38808025"/>
          <a:ext cx="520700" cy="1062990"/>
        </a:xfrm>
        <a:prstGeom prst="rect">
          <a:avLst/>
        </a:prstGeom>
        <a:noFill/>
        <a:ln w="9525">
          <a:noFill/>
        </a:ln>
      </xdr:spPr>
    </xdr:pic>
    <xdr:clientData/>
  </xdr:twoCellAnchor>
  <xdr:twoCellAnchor editAs="oneCell">
    <xdr:from>
      <xdr:col>12</xdr:col>
      <xdr:colOff>0</xdr:colOff>
      <xdr:row>27</xdr:row>
      <xdr:rowOff>0</xdr:rowOff>
    </xdr:from>
    <xdr:to>
      <xdr:col>13</xdr:col>
      <xdr:colOff>17145</xdr:colOff>
      <xdr:row>27</xdr:row>
      <xdr:rowOff>1062990</xdr:rowOff>
    </xdr:to>
    <xdr:pic>
      <xdr:nvPicPr>
        <xdr:cNvPr id="1312" name="Picture 438836" hidden="1"/>
        <xdr:cNvPicPr/>
      </xdr:nvPicPr>
      <xdr:blipFill>
        <a:blip r:embed="rId1"/>
        <a:stretch>
          <a:fillRect/>
        </a:stretch>
      </xdr:blipFill>
      <xdr:spPr>
        <a:xfrm>
          <a:off x="11080750" y="38808025"/>
          <a:ext cx="527050" cy="1062990"/>
        </a:xfrm>
        <a:prstGeom prst="rect">
          <a:avLst/>
        </a:prstGeom>
        <a:noFill/>
        <a:ln w="9525">
          <a:noFill/>
        </a:ln>
      </xdr:spPr>
    </xdr:pic>
    <xdr:clientData/>
  </xdr:twoCellAnchor>
  <xdr:twoCellAnchor editAs="oneCell">
    <xdr:from>
      <xdr:col>12</xdr:col>
      <xdr:colOff>0</xdr:colOff>
      <xdr:row>27</xdr:row>
      <xdr:rowOff>0</xdr:rowOff>
    </xdr:from>
    <xdr:to>
      <xdr:col>13</xdr:col>
      <xdr:colOff>10795</xdr:colOff>
      <xdr:row>27</xdr:row>
      <xdr:rowOff>1119505</xdr:rowOff>
    </xdr:to>
    <xdr:pic>
      <xdr:nvPicPr>
        <xdr:cNvPr id="1325" name="Picture 438836" hidden="1"/>
        <xdr:cNvPicPr/>
      </xdr:nvPicPr>
      <xdr:blipFill>
        <a:blip r:embed="rId1"/>
        <a:stretch>
          <a:fillRect/>
        </a:stretch>
      </xdr:blipFill>
      <xdr:spPr>
        <a:xfrm>
          <a:off x="11080750" y="38808025"/>
          <a:ext cx="520700" cy="1119505"/>
        </a:xfrm>
        <a:prstGeom prst="rect">
          <a:avLst/>
        </a:prstGeom>
        <a:noFill/>
        <a:ln w="9525">
          <a:noFill/>
        </a:ln>
      </xdr:spPr>
    </xdr:pic>
    <xdr:clientData/>
  </xdr:twoCellAnchor>
  <xdr:twoCellAnchor editAs="oneCell">
    <xdr:from>
      <xdr:col>12</xdr:col>
      <xdr:colOff>0</xdr:colOff>
      <xdr:row>27</xdr:row>
      <xdr:rowOff>0</xdr:rowOff>
    </xdr:from>
    <xdr:to>
      <xdr:col>13</xdr:col>
      <xdr:colOff>10795</xdr:colOff>
      <xdr:row>27</xdr:row>
      <xdr:rowOff>1063625</xdr:rowOff>
    </xdr:to>
    <xdr:pic>
      <xdr:nvPicPr>
        <xdr:cNvPr id="1326" name="Picture 438836" hidden="1"/>
        <xdr:cNvPicPr/>
      </xdr:nvPicPr>
      <xdr:blipFill>
        <a:blip r:embed="rId1"/>
        <a:stretch>
          <a:fillRect/>
        </a:stretch>
      </xdr:blipFill>
      <xdr:spPr>
        <a:xfrm>
          <a:off x="11080750" y="38808025"/>
          <a:ext cx="520700" cy="1063625"/>
        </a:xfrm>
        <a:prstGeom prst="rect">
          <a:avLst/>
        </a:prstGeom>
        <a:noFill/>
        <a:ln w="9525">
          <a:noFill/>
        </a:ln>
      </xdr:spPr>
    </xdr:pic>
    <xdr:clientData/>
  </xdr:twoCellAnchor>
  <xdr:twoCellAnchor editAs="oneCell">
    <xdr:from>
      <xdr:col>12</xdr:col>
      <xdr:colOff>0</xdr:colOff>
      <xdr:row>27</xdr:row>
      <xdr:rowOff>0</xdr:rowOff>
    </xdr:from>
    <xdr:to>
      <xdr:col>13</xdr:col>
      <xdr:colOff>17145</xdr:colOff>
      <xdr:row>27</xdr:row>
      <xdr:rowOff>1119505</xdr:rowOff>
    </xdr:to>
    <xdr:pic>
      <xdr:nvPicPr>
        <xdr:cNvPr id="1327" name="Picture 438836" hidden="1"/>
        <xdr:cNvPicPr/>
      </xdr:nvPicPr>
      <xdr:blipFill>
        <a:blip r:embed="rId1"/>
        <a:stretch>
          <a:fillRect/>
        </a:stretch>
      </xdr:blipFill>
      <xdr:spPr>
        <a:xfrm>
          <a:off x="11080750" y="38808025"/>
          <a:ext cx="527050" cy="1119505"/>
        </a:xfrm>
        <a:prstGeom prst="rect">
          <a:avLst/>
        </a:prstGeom>
        <a:noFill/>
        <a:ln w="9525">
          <a:noFill/>
        </a:ln>
      </xdr:spPr>
    </xdr:pic>
    <xdr:clientData/>
  </xdr:twoCellAnchor>
  <xdr:twoCellAnchor editAs="oneCell">
    <xdr:from>
      <xdr:col>12</xdr:col>
      <xdr:colOff>0</xdr:colOff>
      <xdr:row>27</xdr:row>
      <xdr:rowOff>0</xdr:rowOff>
    </xdr:from>
    <xdr:to>
      <xdr:col>13</xdr:col>
      <xdr:colOff>17145</xdr:colOff>
      <xdr:row>27</xdr:row>
      <xdr:rowOff>1063625</xdr:rowOff>
    </xdr:to>
    <xdr:pic>
      <xdr:nvPicPr>
        <xdr:cNvPr id="1328" name="Picture 438836" hidden="1"/>
        <xdr:cNvPicPr/>
      </xdr:nvPicPr>
      <xdr:blipFill>
        <a:blip r:embed="rId1"/>
        <a:stretch>
          <a:fillRect/>
        </a:stretch>
      </xdr:blipFill>
      <xdr:spPr>
        <a:xfrm>
          <a:off x="11080750" y="38808025"/>
          <a:ext cx="527050" cy="106362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527050</xdr:rowOff>
    </xdr:to>
    <xdr:pic>
      <xdr:nvPicPr>
        <xdr:cNvPr id="1393" name="Picture 438836" hidden="1"/>
        <xdr:cNvPicPr/>
      </xdr:nvPicPr>
      <xdr:blipFill>
        <a:blip r:embed="rId1"/>
        <a:stretch>
          <a:fillRect/>
        </a:stretch>
      </xdr:blipFill>
      <xdr:spPr>
        <a:xfrm>
          <a:off x="11080750" y="40598725"/>
          <a:ext cx="520700" cy="52705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527050</xdr:rowOff>
    </xdr:to>
    <xdr:pic>
      <xdr:nvPicPr>
        <xdr:cNvPr id="1394" name="Picture 438836" hidden="1"/>
        <xdr:cNvPicPr/>
      </xdr:nvPicPr>
      <xdr:blipFill>
        <a:blip r:embed="rId1"/>
        <a:stretch>
          <a:fillRect/>
        </a:stretch>
      </xdr:blipFill>
      <xdr:spPr>
        <a:xfrm>
          <a:off x="11080750" y="40598725"/>
          <a:ext cx="527050" cy="527050"/>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533400</xdr:rowOff>
    </xdr:to>
    <xdr:pic>
      <xdr:nvPicPr>
        <xdr:cNvPr id="1395" name="Picture 438836" hidden="1"/>
        <xdr:cNvPicPr/>
      </xdr:nvPicPr>
      <xdr:blipFill>
        <a:blip r:embed="rId1"/>
        <a:stretch>
          <a:fillRect/>
        </a:stretch>
      </xdr:blipFill>
      <xdr:spPr>
        <a:xfrm>
          <a:off x="11080750" y="40598725"/>
          <a:ext cx="518795" cy="53340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868045</xdr:rowOff>
    </xdr:to>
    <xdr:pic>
      <xdr:nvPicPr>
        <xdr:cNvPr id="1405" name="Picture 438836" hidden="1"/>
        <xdr:cNvPicPr/>
      </xdr:nvPicPr>
      <xdr:blipFill>
        <a:blip r:embed="rId1"/>
        <a:stretch>
          <a:fillRect/>
        </a:stretch>
      </xdr:blipFill>
      <xdr:spPr>
        <a:xfrm>
          <a:off x="11080750" y="40598725"/>
          <a:ext cx="520700" cy="86804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812165</xdr:rowOff>
    </xdr:to>
    <xdr:pic>
      <xdr:nvPicPr>
        <xdr:cNvPr id="1406" name="Picture 438836" hidden="1"/>
        <xdr:cNvPicPr/>
      </xdr:nvPicPr>
      <xdr:blipFill>
        <a:blip r:embed="rId1"/>
        <a:stretch>
          <a:fillRect/>
        </a:stretch>
      </xdr:blipFill>
      <xdr:spPr>
        <a:xfrm>
          <a:off x="11080750" y="40598725"/>
          <a:ext cx="520700" cy="81216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500380</xdr:rowOff>
    </xdr:to>
    <xdr:pic>
      <xdr:nvPicPr>
        <xdr:cNvPr id="1409" name="Picture 438836" hidden="1"/>
        <xdr:cNvPicPr/>
      </xdr:nvPicPr>
      <xdr:blipFill>
        <a:blip r:embed="rId1"/>
        <a:stretch>
          <a:fillRect/>
        </a:stretch>
      </xdr:blipFill>
      <xdr:spPr>
        <a:xfrm>
          <a:off x="11080750" y="40598725"/>
          <a:ext cx="520700" cy="50038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868045</xdr:rowOff>
    </xdr:to>
    <xdr:pic>
      <xdr:nvPicPr>
        <xdr:cNvPr id="1410" name="Picture 438836" hidden="1"/>
        <xdr:cNvPicPr/>
      </xdr:nvPicPr>
      <xdr:blipFill>
        <a:blip r:embed="rId1"/>
        <a:stretch>
          <a:fillRect/>
        </a:stretch>
      </xdr:blipFill>
      <xdr:spPr>
        <a:xfrm>
          <a:off x="11080750" y="40598725"/>
          <a:ext cx="527050" cy="86804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812165</xdr:rowOff>
    </xdr:to>
    <xdr:pic>
      <xdr:nvPicPr>
        <xdr:cNvPr id="1411" name="Picture 438836" hidden="1"/>
        <xdr:cNvPicPr/>
      </xdr:nvPicPr>
      <xdr:blipFill>
        <a:blip r:embed="rId1"/>
        <a:stretch>
          <a:fillRect/>
        </a:stretch>
      </xdr:blipFill>
      <xdr:spPr>
        <a:xfrm>
          <a:off x="11080750" y="40598725"/>
          <a:ext cx="527050" cy="81216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500380</xdr:rowOff>
    </xdr:to>
    <xdr:pic>
      <xdr:nvPicPr>
        <xdr:cNvPr id="1414" name="Picture 438836" hidden="1"/>
        <xdr:cNvPicPr/>
      </xdr:nvPicPr>
      <xdr:blipFill>
        <a:blip r:embed="rId1"/>
        <a:stretch>
          <a:fillRect/>
        </a:stretch>
      </xdr:blipFill>
      <xdr:spPr>
        <a:xfrm>
          <a:off x="11080750" y="40598725"/>
          <a:ext cx="527050" cy="500380"/>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817245</xdr:rowOff>
    </xdr:to>
    <xdr:pic>
      <xdr:nvPicPr>
        <xdr:cNvPr id="1415" name="Picture 438836" hidden="1"/>
        <xdr:cNvPicPr/>
      </xdr:nvPicPr>
      <xdr:blipFill>
        <a:blip r:embed="rId1"/>
        <a:stretch>
          <a:fillRect/>
        </a:stretch>
      </xdr:blipFill>
      <xdr:spPr>
        <a:xfrm>
          <a:off x="11080750" y="40598725"/>
          <a:ext cx="518795" cy="817245"/>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505460</xdr:rowOff>
    </xdr:to>
    <xdr:pic>
      <xdr:nvPicPr>
        <xdr:cNvPr id="1417" name="Picture 438836" hidden="1"/>
        <xdr:cNvPicPr/>
      </xdr:nvPicPr>
      <xdr:blipFill>
        <a:blip r:embed="rId1"/>
        <a:stretch>
          <a:fillRect/>
        </a:stretch>
      </xdr:blipFill>
      <xdr:spPr>
        <a:xfrm>
          <a:off x="11080750" y="40598725"/>
          <a:ext cx="518795" cy="50546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899160</xdr:rowOff>
    </xdr:to>
    <xdr:pic>
      <xdr:nvPicPr>
        <xdr:cNvPr id="1457" name="Picture 438836" hidden="1"/>
        <xdr:cNvPicPr/>
      </xdr:nvPicPr>
      <xdr:blipFill>
        <a:blip r:embed="rId1"/>
        <a:stretch>
          <a:fillRect/>
        </a:stretch>
      </xdr:blipFill>
      <xdr:spPr>
        <a:xfrm>
          <a:off x="11080750" y="40598725"/>
          <a:ext cx="520700" cy="89916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523875</xdr:rowOff>
    </xdr:to>
    <xdr:pic>
      <xdr:nvPicPr>
        <xdr:cNvPr id="1459" name="Picture 438836" hidden="1"/>
        <xdr:cNvPicPr/>
      </xdr:nvPicPr>
      <xdr:blipFill>
        <a:blip r:embed="rId1"/>
        <a:stretch>
          <a:fillRect/>
        </a:stretch>
      </xdr:blipFill>
      <xdr:spPr>
        <a:xfrm>
          <a:off x="11080750" y="40598725"/>
          <a:ext cx="520700" cy="52387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899160</xdr:rowOff>
    </xdr:to>
    <xdr:pic>
      <xdr:nvPicPr>
        <xdr:cNvPr id="1460" name="Picture 438836" hidden="1"/>
        <xdr:cNvPicPr/>
      </xdr:nvPicPr>
      <xdr:blipFill>
        <a:blip r:embed="rId1"/>
        <a:stretch>
          <a:fillRect/>
        </a:stretch>
      </xdr:blipFill>
      <xdr:spPr>
        <a:xfrm>
          <a:off x="11080750" y="40598725"/>
          <a:ext cx="527050" cy="89916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523875</xdr:rowOff>
    </xdr:to>
    <xdr:pic>
      <xdr:nvPicPr>
        <xdr:cNvPr id="1462" name="Picture 438836" hidden="1"/>
        <xdr:cNvPicPr/>
      </xdr:nvPicPr>
      <xdr:blipFill>
        <a:blip r:embed="rId1"/>
        <a:stretch>
          <a:fillRect/>
        </a:stretch>
      </xdr:blipFill>
      <xdr:spPr>
        <a:xfrm>
          <a:off x="11080750" y="40598725"/>
          <a:ext cx="527050" cy="523875"/>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530225</xdr:rowOff>
    </xdr:to>
    <xdr:pic>
      <xdr:nvPicPr>
        <xdr:cNvPr id="1463" name="Picture 438836" hidden="1"/>
        <xdr:cNvPicPr/>
      </xdr:nvPicPr>
      <xdr:blipFill>
        <a:blip r:embed="rId1"/>
        <a:stretch>
          <a:fillRect/>
        </a:stretch>
      </xdr:blipFill>
      <xdr:spPr>
        <a:xfrm>
          <a:off x="11080750" y="40598725"/>
          <a:ext cx="518795" cy="53022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901065</xdr:rowOff>
    </xdr:to>
    <xdr:pic>
      <xdr:nvPicPr>
        <xdr:cNvPr id="1485" name="Picture 438836" hidden="1"/>
        <xdr:cNvPicPr/>
      </xdr:nvPicPr>
      <xdr:blipFill>
        <a:blip r:embed="rId1"/>
        <a:stretch>
          <a:fillRect/>
        </a:stretch>
      </xdr:blipFill>
      <xdr:spPr>
        <a:xfrm>
          <a:off x="11080750" y="40598725"/>
          <a:ext cx="520700" cy="90106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525780</xdr:rowOff>
    </xdr:to>
    <xdr:pic>
      <xdr:nvPicPr>
        <xdr:cNvPr id="1487" name="Picture 438836" hidden="1"/>
        <xdr:cNvPicPr/>
      </xdr:nvPicPr>
      <xdr:blipFill>
        <a:blip r:embed="rId1"/>
        <a:stretch>
          <a:fillRect/>
        </a:stretch>
      </xdr:blipFill>
      <xdr:spPr>
        <a:xfrm>
          <a:off x="11080750" y="40598725"/>
          <a:ext cx="520700" cy="52578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901065</xdr:rowOff>
    </xdr:to>
    <xdr:pic>
      <xdr:nvPicPr>
        <xdr:cNvPr id="1488" name="Picture 438836" hidden="1"/>
        <xdr:cNvPicPr/>
      </xdr:nvPicPr>
      <xdr:blipFill>
        <a:blip r:embed="rId1"/>
        <a:stretch>
          <a:fillRect/>
        </a:stretch>
      </xdr:blipFill>
      <xdr:spPr>
        <a:xfrm>
          <a:off x="11080750" y="40598725"/>
          <a:ext cx="527050" cy="90106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525780</xdr:rowOff>
    </xdr:to>
    <xdr:pic>
      <xdr:nvPicPr>
        <xdr:cNvPr id="1490" name="Picture 438836" hidden="1"/>
        <xdr:cNvPicPr/>
      </xdr:nvPicPr>
      <xdr:blipFill>
        <a:blip r:embed="rId1"/>
        <a:stretch>
          <a:fillRect/>
        </a:stretch>
      </xdr:blipFill>
      <xdr:spPr>
        <a:xfrm>
          <a:off x="11080750" y="40598725"/>
          <a:ext cx="527050" cy="525780"/>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530860</xdr:rowOff>
    </xdr:to>
    <xdr:pic>
      <xdr:nvPicPr>
        <xdr:cNvPr id="1491" name="Picture 438836" hidden="1"/>
        <xdr:cNvPicPr/>
      </xdr:nvPicPr>
      <xdr:blipFill>
        <a:blip r:embed="rId1"/>
        <a:stretch>
          <a:fillRect/>
        </a:stretch>
      </xdr:blipFill>
      <xdr:spPr>
        <a:xfrm>
          <a:off x="11080750" y="40598725"/>
          <a:ext cx="518795" cy="53086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958850</xdr:rowOff>
    </xdr:to>
    <xdr:pic>
      <xdr:nvPicPr>
        <xdr:cNvPr id="1513" name="Picture 438836" hidden="1"/>
        <xdr:cNvPicPr/>
      </xdr:nvPicPr>
      <xdr:blipFill>
        <a:blip r:embed="rId1"/>
        <a:stretch>
          <a:fillRect/>
        </a:stretch>
      </xdr:blipFill>
      <xdr:spPr>
        <a:xfrm>
          <a:off x="11080750" y="40598725"/>
          <a:ext cx="520700" cy="95885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901700</xdr:rowOff>
    </xdr:to>
    <xdr:pic>
      <xdr:nvPicPr>
        <xdr:cNvPr id="1514" name="Picture 438836" hidden="1"/>
        <xdr:cNvPicPr/>
      </xdr:nvPicPr>
      <xdr:blipFill>
        <a:blip r:embed="rId1"/>
        <a:stretch>
          <a:fillRect/>
        </a:stretch>
      </xdr:blipFill>
      <xdr:spPr>
        <a:xfrm>
          <a:off x="11080750" y="40598725"/>
          <a:ext cx="520700" cy="90170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29</xdr:row>
      <xdr:rowOff>63500</xdr:rowOff>
    </xdr:to>
    <xdr:pic>
      <xdr:nvPicPr>
        <xdr:cNvPr id="1515" name="Picture 438836" hidden="1"/>
        <xdr:cNvPicPr/>
      </xdr:nvPicPr>
      <xdr:blipFill>
        <a:blip r:embed="rId1"/>
        <a:stretch>
          <a:fillRect/>
        </a:stretch>
      </xdr:blipFill>
      <xdr:spPr>
        <a:xfrm>
          <a:off x="11080750" y="40598725"/>
          <a:ext cx="520700" cy="111760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29</xdr:row>
      <xdr:rowOff>6350</xdr:rowOff>
    </xdr:to>
    <xdr:pic>
      <xdr:nvPicPr>
        <xdr:cNvPr id="1516" name="Picture 438836" hidden="1"/>
        <xdr:cNvPicPr/>
      </xdr:nvPicPr>
      <xdr:blipFill>
        <a:blip r:embed="rId1"/>
        <a:stretch>
          <a:fillRect/>
        </a:stretch>
      </xdr:blipFill>
      <xdr:spPr>
        <a:xfrm>
          <a:off x="11080750" y="40598725"/>
          <a:ext cx="520700" cy="106045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958850</xdr:rowOff>
    </xdr:to>
    <xdr:pic>
      <xdr:nvPicPr>
        <xdr:cNvPr id="1520" name="Picture 438836" hidden="1"/>
        <xdr:cNvPicPr/>
      </xdr:nvPicPr>
      <xdr:blipFill>
        <a:blip r:embed="rId1"/>
        <a:stretch>
          <a:fillRect/>
        </a:stretch>
      </xdr:blipFill>
      <xdr:spPr>
        <a:xfrm>
          <a:off x="11080750" y="40598725"/>
          <a:ext cx="527050" cy="95885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901700</xdr:rowOff>
    </xdr:to>
    <xdr:pic>
      <xdr:nvPicPr>
        <xdr:cNvPr id="1521" name="Picture 438836" hidden="1"/>
        <xdr:cNvPicPr/>
      </xdr:nvPicPr>
      <xdr:blipFill>
        <a:blip r:embed="rId1"/>
        <a:stretch>
          <a:fillRect/>
        </a:stretch>
      </xdr:blipFill>
      <xdr:spPr>
        <a:xfrm>
          <a:off x="11080750" y="40598725"/>
          <a:ext cx="527050" cy="90170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29</xdr:row>
      <xdr:rowOff>63500</xdr:rowOff>
    </xdr:to>
    <xdr:pic>
      <xdr:nvPicPr>
        <xdr:cNvPr id="1522" name="Picture 438836" hidden="1"/>
        <xdr:cNvPicPr/>
      </xdr:nvPicPr>
      <xdr:blipFill>
        <a:blip r:embed="rId1"/>
        <a:stretch>
          <a:fillRect/>
        </a:stretch>
      </xdr:blipFill>
      <xdr:spPr>
        <a:xfrm>
          <a:off x="11080750" y="40598725"/>
          <a:ext cx="527050" cy="111760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29</xdr:row>
      <xdr:rowOff>6350</xdr:rowOff>
    </xdr:to>
    <xdr:pic>
      <xdr:nvPicPr>
        <xdr:cNvPr id="1523" name="Picture 438836" hidden="1"/>
        <xdr:cNvPicPr/>
      </xdr:nvPicPr>
      <xdr:blipFill>
        <a:blip r:embed="rId1"/>
        <a:stretch>
          <a:fillRect/>
        </a:stretch>
      </xdr:blipFill>
      <xdr:spPr>
        <a:xfrm>
          <a:off x="11080750" y="40598725"/>
          <a:ext cx="527050" cy="1060450"/>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908050</xdr:rowOff>
    </xdr:to>
    <xdr:pic>
      <xdr:nvPicPr>
        <xdr:cNvPr id="1527" name="Picture 438836" hidden="1"/>
        <xdr:cNvPicPr/>
      </xdr:nvPicPr>
      <xdr:blipFill>
        <a:blip r:embed="rId1"/>
        <a:stretch>
          <a:fillRect/>
        </a:stretch>
      </xdr:blipFill>
      <xdr:spPr>
        <a:xfrm>
          <a:off x="11080750" y="40598725"/>
          <a:ext cx="518795" cy="90805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1030605</xdr:rowOff>
    </xdr:to>
    <xdr:pic>
      <xdr:nvPicPr>
        <xdr:cNvPr id="1583" name="Picture 438836" hidden="1"/>
        <xdr:cNvPicPr/>
      </xdr:nvPicPr>
      <xdr:blipFill>
        <a:blip r:embed="rId1"/>
        <a:stretch>
          <a:fillRect/>
        </a:stretch>
      </xdr:blipFill>
      <xdr:spPr>
        <a:xfrm>
          <a:off x="11080750" y="40598725"/>
          <a:ext cx="520700" cy="103060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974725</xdr:rowOff>
    </xdr:to>
    <xdr:pic>
      <xdr:nvPicPr>
        <xdr:cNvPr id="1584" name="Picture 438836" hidden="1"/>
        <xdr:cNvPicPr/>
      </xdr:nvPicPr>
      <xdr:blipFill>
        <a:blip r:embed="rId1"/>
        <a:stretch>
          <a:fillRect/>
        </a:stretch>
      </xdr:blipFill>
      <xdr:spPr>
        <a:xfrm>
          <a:off x="11080750" y="40598725"/>
          <a:ext cx="520700" cy="97472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1030605</xdr:rowOff>
    </xdr:to>
    <xdr:pic>
      <xdr:nvPicPr>
        <xdr:cNvPr id="1590" name="Picture 438836" hidden="1"/>
        <xdr:cNvPicPr/>
      </xdr:nvPicPr>
      <xdr:blipFill>
        <a:blip r:embed="rId1"/>
        <a:stretch>
          <a:fillRect/>
        </a:stretch>
      </xdr:blipFill>
      <xdr:spPr>
        <a:xfrm>
          <a:off x="11080750" y="40598725"/>
          <a:ext cx="527050" cy="103060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974725</xdr:rowOff>
    </xdr:to>
    <xdr:pic>
      <xdr:nvPicPr>
        <xdr:cNvPr id="1591" name="Picture 438836" hidden="1"/>
        <xdr:cNvPicPr/>
      </xdr:nvPicPr>
      <xdr:blipFill>
        <a:blip r:embed="rId1"/>
        <a:stretch>
          <a:fillRect/>
        </a:stretch>
      </xdr:blipFill>
      <xdr:spPr>
        <a:xfrm>
          <a:off x="11080750" y="40598725"/>
          <a:ext cx="527050" cy="97472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955040</xdr:rowOff>
    </xdr:to>
    <xdr:pic>
      <xdr:nvPicPr>
        <xdr:cNvPr id="1649" name="Picture 438836" hidden="1"/>
        <xdr:cNvPicPr/>
      </xdr:nvPicPr>
      <xdr:blipFill>
        <a:blip r:embed="rId1"/>
        <a:stretch>
          <a:fillRect/>
        </a:stretch>
      </xdr:blipFill>
      <xdr:spPr>
        <a:xfrm>
          <a:off x="11080750" y="40598725"/>
          <a:ext cx="520700" cy="95504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29</xdr:row>
      <xdr:rowOff>8890</xdr:rowOff>
    </xdr:to>
    <xdr:pic>
      <xdr:nvPicPr>
        <xdr:cNvPr id="1652" name="Picture 438836" hidden="1"/>
        <xdr:cNvPicPr/>
      </xdr:nvPicPr>
      <xdr:blipFill>
        <a:blip r:embed="rId1"/>
        <a:stretch>
          <a:fillRect/>
        </a:stretch>
      </xdr:blipFill>
      <xdr:spPr>
        <a:xfrm>
          <a:off x="11080750" y="40598725"/>
          <a:ext cx="520700" cy="106299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955040</xdr:rowOff>
    </xdr:to>
    <xdr:pic>
      <xdr:nvPicPr>
        <xdr:cNvPr id="1656" name="Picture 438836" hidden="1"/>
        <xdr:cNvPicPr/>
      </xdr:nvPicPr>
      <xdr:blipFill>
        <a:blip r:embed="rId1"/>
        <a:stretch>
          <a:fillRect/>
        </a:stretch>
      </xdr:blipFill>
      <xdr:spPr>
        <a:xfrm>
          <a:off x="11080750" y="40598725"/>
          <a:ext cx="527050" cy="95504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29</xdr:row>
      <xdr:rowOff>8890</xdr:rowOff>
    </xdr:to>
    <xdr:pic>
      <xdr:nvPicPr>
        <xdr:cNvPr id="1659" name="Picture 438836" hidden="1"/>
        <xdr:cNvPicPr/>
      </xdr:nvPicPr>
      <xdr:blipFill>
        <a:blip r:embed="rId1"/>
        <a:stretch>
          <a:fillRect/>
        </a:stretch>
      </xdr:blipFill>
      <xdr:spPr>
        <a:xfrm>
          <a:off x="11080750" y="40598725"/>
          <a:ext cx="527050" cy="1062990"/>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905510</xdr:rowOff>
    </xdr:to>
    <xdr:pic>
      <xdr:nvPicPr>
        <xdr:cNvPr id="1663" name="Picture 438836" hidden="1"/>
        <xdr:cNvPicPr/>
      </xdr:nvPicPr>
      <xdr:blipFill>
        <a:blip r:embed="rId1"/>
        <a:stretch>
          <a:fillRect/>
        </a:stretch>
      </xdr:blipFill>
      <xdr:spPr>
        <a:xfrm>
          <a:off x="11080750" y="40598725"/>
          <a:ext cx="518795" cy="90551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956945</xdr:rowOff>
    </xdr:to>
    <xdr:pic>
      <xdr:nvPicPr>
        <xdr:cNvPr id="1717" name="Picture 438836" hidden="1"/>
        <xdr:cNvPicPr/>
      </xdr:nvPicPr>
      <xdr:blipFill>
        <a:blip r:embed="rId1"/>
        <a:stretch>
          <a:fillRect/>
        </a:stretch>
      </xdr:blipFill>
      <xdr:spPr>
        <a:xfrm>
          <a:off x="11080750" y="40598725"/>
          <a:ext cx="520700" cy="95694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29</xdr:row>
      <xdr:rowOff>65405</xdr:rowOff>
    </xdr:to>
    <xdr:pic>
      <xdr:nvPicPr>
        <xdr:cNvPr id="1719" name="Picture 438836" hidden="1"/>
        <xdr:cNvPicPr/>
      </xdr:nvPicPr>
      <xdr:blipFill>
        <a:blip r:embed="rId1"/>
        <a:stretch>
          <a:fillRect/>
        </a:stretch>
      </xdr:blipFill>
      <xdr:spPr>
        <a:xfrm>
          <a:off x="11080750" y="40598725"/>
          <a:ext cx="520700" cy="111950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29</xdr:row>
      <xdr:rowOff>9525</xdr:rowOff>
    </xdr:to>
    <xdr:pic>
      <xdr:nvPicPr>
        <xdr:cNvPr id="1720" name="Picture 438836" hidden="1"/>
        <xdr:cNvPicPr/>
      </xdr:nvPicPr>
      <xdr:blipFill>
        <a:blip r:embed="rId1"/>
        <a:stretch>
          <a:fillRect/>
        </a:stretch>
      </xdr:blipFill>
      <xdr:spPr>
        <a:xfrm>
          <a:off x="11080750" y="40598725"/>
          <a:ext cx="520700" cy="106362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956945</xdr:rowOff>
    </xdr:to>
    <xdr:pic>
      <xdr:nvPicPr>
        <xdr:cNvPr id="1724" name="Picture 438836" hidden="1"/>
        <xdr:cNvPicPr/>
      </xdr:nvPicPr>
      <xdr:blipFill>
        <a:blip r:embed="rId1"/>
        <a:stretch>
          <a:fillRect/>
        </a:stretch>
      </xdr:blipFill>
      <xdr:spPr>
        <a:xfrm>
          <a:off x="11080750" y="40598725"/>
          <a:ext cx="527050" cy="95694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29</xdr:row>
      <xdr:rowOff>65405</xdr:rowOff>
    </xdr:to>
    <xdr:pic>
      <xdr:nvPicPr>
        <xdr:cNvPr id="1726" name="Picture 438836" hidden="1"/>
        <xdr:cNvPicPr/>
      </xdr:nvPicPr>
      <xdr:blipFill>
        <a:blip r:embed="rId1"/>
        <a:stretch>
          <a:fillRect/>
        </a:stretch>
      </xdr:blipFill>
      <xdr:spPr>
        <a:xfrm>
          <a:off x="11080750" y="40598725"/>
          <a:ext cx="527050" cy="111950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29</xdr:row>
      <xdr:rowOff>9525</xdr:rowOff>
    </xdr:to>
    <xdr:pic>
      <xdr:nvPicPr>
        <xdr:cNvPr id="1727" name="Picture 438836" hidden="1"/>
        <xdr:cNvPicPr/>
      </xdr:nvPicPr>
      <xdr:blipFill>
        <a:blip r:embed="rId1"/>
        <a:stretch>
          <a:fillRect/>
        </a:stretch>
      </xdr:blipFill>
      <xdr:spPr>
        <a:xfrm>
          <a:off x="11080750" y="40598725"/>
          <a:ext cx="527050" cy="1063625"/>
        </a:xfrm>
        <a:prstGeom prst="rect">
          <a:avLst/>
        </a:prstGeom>
        <a:noFill/>
        <a:ln w="9525">
          <a:noFill/>
        </a:ln>
      </xdr:spPr>
    </xdr:pic>
    <xdr:clientData/>
  </xdr:twoCellAnchor>
  <xdr:twoCellAnchor editAs="oneCell">
    <xdr:from>
      <xdr:col>12</xdr:col>
      <xdr:colOff>0</xdr:colOff>
      <xdr:row>28</xdr:row>
      <xdr:rowOff>0</xdr:rowOff>
    </xdr:from>
    <xdr:to>
      <xdr:col>13</xdr:col>
      <xdr:colOff>8890</xdr:colOff>
      <xdr:row>28</xdr:row>
      <xdr:rowOff>906145</xdr:rowOff>
    </xdr:to>
    <xdr:pic>
      <xdr:nvPicPr>
        <xdr:cNvPr id="1731" name="Picture 438836" hidden="1"/>
        <xdr:cNvPicPr/>
      </xdr:nvPicPr>
      <xdr:blipFill>
        <a:blip r:embed="rId1"/>
        <a:stretch>
          <a:fillRect/>
        </a:stretch>
      </xdr:blipFill>
      <xdr:spPr>
        <a:xfrm>
          <a:off x="11080750" y="40598725"/>
          <a:ext cx="518795" cy="90614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1030605</xdr:rowOff>
    </xdr:to>
    <xdr:pic>
      <xdr:nvPicPr>
        <xdr:cNvPr id="2101" name="Picture 438836" hidden="1"/>
        <xdr:cNvPicPr/>
      </xdr:nvPicPr>
      <xdr:blipFill>
        <a:blip r:embed="rId1"/>
        <a:stretch>
          <a:fillRect/>
        </a:stretch>
      </xdr:blipFill>
      <xdr:spPr>
        <a:xfrm>
          <a:off x="11080750" y="43011725"/>
          <a:ext cx="520700" cy="103060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1030605</xdr:rowOff>
    </xdr:to>
    <xdr:pic>
      <xdr:nvPicPr>
        <xdr:cNvPr id="2102" name="Picture 438836" hidden="1"/>
        <xdr:cNvPicPr/>
      </xdr:nvPicPr>
      <xdr:blipFill>
        <a:blip r:embed="rId1"/>
        <a:stretch>
          <a:fillRect/>
        </a:stretch>
      </xdr:blipFill>
      <xdr:spPr>
        <a:xfrm>
          <a:off x="11080750" y="43011725"/>
          <a:ext cx="527050" cy="103060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1117600</xdr:rowOff>
    </xdr:to>
    <xdr:pic>
      <xdr:nvPicPr>
        <xdr:cNvPr id="2109" name="Picture 438836" hidden="1"/>
        <xdr:cNvPicPr/>
      </xdr:nvPicPr>
      <xdr:blipFill>
        <a:blip r:embed="rId1"/>
        <a:stretch>
          <a:fillRect/>
        </a:stretch>
      </xdr:blipFill>
      <xdr:spPr>
        <a:xfrm>
          <a:off x="11080750" y="43011725"/>
          <a:ext cx="520700" cy="111760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1060450</xdr:rowOff>
    </xdr:to>
    <xdr:pic>
      <xdr:nvPicPr>
        <xdr:cNvPr id="2110" name="Picture 438836" hidden="1"/>
        <xdr:cNvPicPr/>
      </xdr:nvPicPr>
      <xdr:blipFill>
        <a:blip r:embed="rId1"/>
        <a:stretch>
          <a:fillRect/>
        </a:stretch>
      </xdr:blipFill>
      <xdr:spPr>
        <a:xfrm>
          <a:off x="11080750" y="43011725"/>
          <a:ext cx="520700" cy="106045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1117600</xdr:rowOff>
    </xdr:to>
    <xdr:pic>
      <xdr:nvPicPr>
        <xdr:cNvPr id="2111" name="Picture 438836" hidden="1"/>
        <xdr:cNvPicPr/>
      </xdr:nvPicPr>
      <xdr:blipFill>
        <a:blip r:embed="rId1"/>
        <a:stretch>
          <a:fillRect/>
        </a:stretch>
      </xdr:blipFill>
      <xdr:spPr>
        <a:xfrm>
          <a:off x="11080750" y="43011725"/>
          <a:ext cx="527050" cy="111760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1060450</xdr:rowOff>
    </xdr:to>
    <xdr:pic>
      <xdr:nvPicPr>
        <xdr:cNvPr id="2112" name="Picture 438836" hidden="1"/>
        <xdr:cNvPicPr/>
      </xdr:nvPicPr>
      <xdr:blipFill>
        <a:blip r:embed="rId1"/>
        <a:stretch>
          <a:fillRect/>
        </a:stretch>
      </xdr:blipFill>
      <xdr:spPr>
        <a:xfrm>
          <a:off x="11080750" y="43011725"/>
          <a:ext cx="527050" cy="106045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1062990</xdr:rowOff>
    </xdr:to>
    <xdr:pic>
      <xdr:nvPicPr>
        <xdr:cNvPr id="2126" name="Picture 438836" hidden="1"/>
        <xdr:cNvPicPr/>
      </xdr:nvPicPr>
      <xdr:blipFill>
        <a:blip r:embed="rId1"/>
        <a:stretch>
          <a:fillRect/>
        </a:stretch>
      </xdr:blipFill>
      <xdr:spPr>
        <a:xfrm>
          <a:off x="11080750" y="43011725"/>
          <a:ext cx="520700" cy="106299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1062990</xdr:rowOff>
    </xdr:to>
    <xdr:pic>
      <xdr:nvPicPr>
        <xdr:cNvPr id="2128" name="Picture 438836" hidden="1"/>
        <xdr:cNvPicPr/>
      </xdr:nvPicPr>
      <xdr:blipFill>
        <a:blip r:embed="rId1"/>
        <a:stretch>
          <a:fillRect/>
        </a:stretch>
      </xdr:blipFill>
      <xdr:spPr>
        <a:xfrm>
          <a:off x="11080750" y="43011725"/>
          <a:ext cx="527050" cy="106299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1119505</xdr:rowOff>
    </xdr:to>
    <xdr:pic>
      <xdr:nvPicPr>
        <xdr:cNvPr id="2141" name="Picture 438836" hidden="1"/>
        <xdr:cNvPicPr/>
      </xdr:nvPicPr>
      <xdr:blipFill>
        <a:blip r:embed="rId1"/>
        <a:stretch>
          <a:fillRect/>
        </a:stretch>
      </xdr:blipFill>
      <xdr:spPr>
        <a:xfrm>
          <a:off x="11080750" y="43011725"/>
          <a:ext cx="520700" cy="111950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1063625</xdr:rowOff>
    </xdr:to>
    <xdr:pic>
      <xdr:nvPicPr>
        <xdr:cNvPr id="2142" name="Picture 438836" hidden="1"/>
        <xdr:cNvPicPr/>
      </xdr:nvPicPr>
      <xdr:blipFill>
        <a:blip r:embed="rId1"/>
        <a:stretch>
          <a:fillRect/>
        </a:stretch>
      </xdr:blipFill>
      <xdr:spPr>
        <a:xfrm>
          <a:off x="11080750" y="43011725"/>
          <a:ext cx="520700" cy="106362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1119505</xdr:rowOff>
    </xdr:to>
    <xdr:pic>
      <xdr:nvPicPr>
        <xdr:cNvPr id="2143" name="Picture 438836" hidden="1"/>
        <xdr:cNvPicPr/>
      </xdr:nvPicPr>
      <xdr:blipFill>
        <a:blip r:embed="rId1"/>
        <a:stretch>
          <a:fillRect/>
        </a:stretch>
      </xdr:blipFill>
      <xdr:spPr>
        <a:xfrm>
          <a:off x="11080750" y="43011725"/>
          <a:ext cx="527050" cy="111950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1063625</xdr:rowOff>
    </xdr:to>
    <xdr:pic>
      <xdr:nvPicPr>
        <xdr:cNvPr id="2144" name="Picture 438836" hidden="1"/>
        <xdr:cNvPicPr/>
      </xdr:nvPicPr>
      <xdr:blipFill>
        <a:blip r:embed="rId1"/>
        <a:stretch>
          <a:fillRect/>
        </a:stretch>
      </xdr:blipFill>
      <xdr:spPr>
        <a:xfrm>
          <a:off x="11080750" y="43011725"/>
          <a:ext cx="527050" cy="1063625"/>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1030605</xdr:rowOff>
    </xdr:to>
    <xdr:pic>
      <xdr:nvPicPr>
        <xdr:cNvPr id="2165" name="Picture 438836" hidden="1"/>
        <xdr:cNvPicPr/>
      </xdr:nvPicPr>
      <xdr:blipFill>
        <a:blip r:embed="rId1"/>
        <a:stretch>
          <a:fillRect/>
        </a:stretch>
      </xdr:blipFill>
      <xdr:spPr>
        <a:xfrm>
          <a:off x="11080750" y="47317025"/>
          <a:ext cx="520700" cy="1030605"/>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1030605</xdr:rowOff>
    </xdr:to>
    <xdr:pic>
      <xdr:nvPicPr>
        <xdr:cNvPr id="2166" name="Picture 438836" hidden="1"/>
        <xdr:cNvPicPr/>
      </xdr:nvPicPr>
      <xdr:blipFill>
        <a:blip r:embed="rId1"/>
        <a:stretch>
          <a:fillRect/>
        </a:stretch>
      </xdr:blipFill>
      <xdr:spPr>
        <a:xfrm>
          <a:off x="11080750" y="47317025"/>
          <a:ext cx="527050" cy="1030605"/>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1117600</xdr:rowOff>
    </xdr:to>
    <xdr:pic>
      <xdr:nvPicPr>
        <xdr:cNvPr id="2173" name="Picture 438836" hidden="1"/>
        <xdr:cNvPicPr/>
      </xdr:nvPicPr>
      <xdr:blipFill>
        <a:blip r:embed="rId1"/>
        <a:stretch>
          <a:fillRect/>
        </a:stretch>
      </xdr:blipFill>
      <xdr:spPr>
        <a:xfrm>
          <a:off x="11080750" y="47317025"/>
          <a:ext cx="520700" cy="1117600"/>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1060450</xdr:rowOff>
    </xdr:to>
    <xdr:pic>
      <xdr:nvPicPr>
        <xdr:cNvPr id="2174" name="Picture 438836" hidden="1"/>
        <xdr:cNvPicPr/>
      </xdr:nvPicPr>
      <xdr:blipFill>
        <a:blip r:embed="rId1"/>
        <a:stretch>
          <a:fillRect/>
        </a:stretch>
      </xdr:blipFill>
      <xdr:spPr>
        <a:xfrm>
          <a:off x="11080750" y="47317025"/>
          <a:ext cx="520700" cy="1060450"/>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1117600</xdr:rowOff>
    </xdr:to>
    <xdr:pic>
      <xdr:nvPicPr>
        <xdr:cNvPr id="2175" name="Picture 438836" hidden="1"/>
        <xdr:cNvPicPr/>
      </xdr:nvPicPr>
      <xdr:blipFill>
        <a:blip r:embed="rId1"/>
        <a:stretch>
          <a:fillRect/>
        </a:stretch>
      </xdr:blipFill>
      <xdr:spPr>
        <a:xfrm>
          <a:off x="11080750" y="47317025"/>
          <a:ext cx="527050" cy="1117600"/>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1060450</xdr:rowOff>
    </xdr:to>
    <xdr:pic>
      <xdr:nvPicPr>
        <xdr:cNvPr id="2176" name="Picture 438836" hidden="1"/>
        <xdr:cNvPicPr/>
      </xdr:nvPicPr>
      <xdr:blipFill>
        <a:blip r:embed="rId1"/>
        <a:stretch>
          <a:fillRect/>
        </a:stretch>
      </xdr:blipFill>
      <xdr:spPr>
        <a:xfrm>
          <a:off x="11080750" y="47317025"/>
          <a:ext cx="527050" cy="1060450"/>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1062990</xdr:rowOff>
    </xdr:to>
    <xdr:pic>
      <xdr:nvPicPr>
        <xdr:cNvPr id="2190" name="Picture 438836" hidden="1"/>
        <xdr:cNvPicPr/>
      </xdr:nvPicPr>
      <xdr:blipFill>
        <a:blip r:embed="rId1"/>
        <a:stretch>
          <a:fillRect/>
        </a:stretch>
      </xdr:blipFill>
      <xdr:spPr>
        <a:xfrm>
          <a:off x="11080750" y="47317025"/>
          <a:ext cx="520700" cy="1062990"/>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1062990</xdr:rowOff>
    </xdr:to>
    <xdr:pic>
      <xdr:nvPicPr>
        <xdr:cNvPr id="2192" name="Picture 438836" hidden="1"/>
        <xdr:cNvPicPr/>
      </xdr:nvPicPr>
      <xdr:blipFill>
        <a:blip r:embed="rId1"/>
        <a:stretch>
          <a:fillRect/>
        </a:stretch>
      </xdr:blipFill>
      <xdr:spPr>
        <a:xfrm>
          <a:off x="11080750" y="47317025"/>
          <a:ext cx="527050" cy="1062990"/>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1119505</xdr:rowOff>
    </xdr:to>
    <xdr:pic>
      <xdr:nvPicPr>
        <xdr:cNvPr id="2205" name="Picture 438836" hidden="1"/>
        <xdr:cNvPicPr/>
      </xdr:nvPicPr>
      <xdr:blipFill>
        <a:blip r:embed="rId1"/>
        <a:stretch>
          <a:fillRect/>
        </a:stretch>
      </xdr:blipFill>
      <xdr:spPr>
        <a:xfrm>
          <a:off x="11080750" y="47317025"/>
          <a:ext cx="520700" cy="1119505"/>
        </a:xfrm>
        <a:prstGeom prst="rect">
          <a:avLst/>
        </a:prstGeom>
        <a:noFill/>
        <a:ln w="9525">
          <a:noFill/>
        </a:ln>
      </xdr:spPr>
    </xdr:pic>
    <xdr:clientData/>
  </xdr:twoCellAnchor>
  <xdr:twoCellAnchor editAs="oneCell">
    <xdr:from>
      <xdr:col>12</xdr:col>
      <xdr:colOff>0</xdr:colOff>
      <xdr:row>34</xdr:row>
      <xdr:rowOff>0</xdr:rowOff>
    </xdr:from>
    <xdr:to>
      <xdr:col>13</xdr:col>
      <xdr:colOff>10795</xdr:colOff>
      <xdr:row>34</xdr:row>
      <xdr:rowOff>1063625</xdr:rowOff>
    </xdr:to>
    <xdr:pic>
      <xdr:nvPicPr>
        <xdr:cNvPr id="2206" name="Picture 438836" hidden="1"/>
        <xdr:cNvPicPr/>
      </xdr:nvPicPr>
      <xdr:blipFill>
        <a:blip r:embed="rId1"/>
        <a:stretch>
          <a:fillRect/>
        </a:stretch>
      </xdr:blipFill>
      <xdr:spPr>
        <a:xfrm>
          <a:off x="11080750" y="47317025"/>
          <a:ext cx="520700" cy="1063625"/>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1119505</xdr:rowOff>
    </xdr:to>
    <xdr:pic>
      <xdr:nvPicPr>
        <xdr:cNvPr id="2207" name="Picture 438836" hidden="1"/>
        <xdr:cNvPicPr/>
      </xdr:nvPicPr>
      <xdr:blipFill>
        <a:blip r:embed="rId1"/>
        <a:stretch>
          <a:fillRect/>
        </a:stretch>
      </xdr:blipFill>
      <xdr:spPr>
        <a:xfrm>
          <a:off x="11080750" y="47317025"/>
          <a:ext cx="527050" cy="1119505"/>
        </a:xfrm>
        <a:prstGeom prst="rect">
          <a:avLst/>
        </a:prstGeom>
        <a:noFill/>
        <a:ln w="9525">
          <a:noFill/>
        </a:ln>
      </xdr:spPr>
    </xdr:pic>
    <xdr:clientData/>
  </xdr:twoCellAnchor>
  <xdr:twoCellAnchor editAs="oneCell">
    <xdr:from>
      <xdr:col>12</xdr:col>
      <xdr:colOff>0</xdr:colOff>
      <xdr:row>34</xdr:row>
      <xdr:rowOff>0</xdr:rowOff>
    </xdr:from>
    <xdr:to>
      <xdr:col>13</xdr:col>
      <xdr:colOff>17145</xdr:colOff>
      <xdr:row>34</xdr:row>
      <xdr:rowOff>1063625</xdr:rowOff>
    </xdr:to>
    <xdr:pic>
      <xdr:nvPicPr>
        <xdr:cNvPr id="2208" name="Picture 438836" hidden="1"/>
        <xdr:cNvPicPr/>
      </xdr:nvPicPr>
      <xdr:blipFill>
        <a:blip r:embed="rId1"/>
        <a:stretch>
          <a:fillRect/>
        </a:stretch>
      </xdr:blipFill>
      <xdr:spPr>
        <a:xfrm>
          <a:off x="11080750" y="47317025"/>
          <a:ext cx="527050" cy="1063625"/>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1030605</xdr:rowOff>
    </xdr:to>
    <xdr:pic>
      <xdr:nvPicPr>
        <xdr:cNvPr id="2293" name="Picture 438836" hidden="1"/>
        <xdr:cNvPicPr/>
      </xdr:nvPicPr>
      <xdr:blipFill>
        <a:blip r:embed="rId1"/>
        <a:stretch>
          <a:fillRect/>
        </a:stretch>
      </xdr:blipFill>
      <xdr:spPr>
        <a:xfrm>
          <a:off x="11080750" y="49539525"/>
          <a:ext cx="520700" cy="1030605"/>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1030605</xdr:rowOff>
    </xdr:to>
    <xdr:pic>
      <xdr:nvPicPr>
        <xdr:cNvPr id="2294" name="Picture 438836" hidden="1"/>
        <xdr:cNvPicPr/>
      </xdr:nvPicPr>
      <xdr:blipFill>
        <a:blip r:embed="rId1"/>
        <a:stretch>
          <a:fillRect/>
        </a:stretch>
      </xdr:blipFill>
      <xdr:spPr>
        <a:xfrm>
          <a:off x="11080750" y="49539525"/>
          <a:ext cx="527050" cy="1030605"/>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1117600</xdr:rowOff>
    </xdr:to>
    <xdr:pic>
      <xdr:nvPicPr>
        <xdr:cNvPr id="2301" name="Picture 438836" hidden="1"/>
        <xdr:cNvPicPr/>
      </xdr:nvPicPr>
      <xdr:blipFill>
        <a:blip r:embed="rId1"/>
        <a:stretch>
          <a:fillRect/>
        </a:stretch>
      </xdr:blipFill>
      <xdr:spPr>
        <a:xfrm>
          <a:off x="11080750" y="49539525"/>
          <a:ext cx="520700" cy="1117600"/>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1060450</xdr:rowOff>
    </xdr:to>
    <xdr:pic>
      <xdr:nvPicPr>
        <xdr:cNvPr id="2302" name="Picture 438836" hidden="1"/>
        <xdr:cNvPicPr/>
      </xdr:nvPicPr>
      <xdr:blipFill>
        <a:blip r:embed="rId1"/>
        <a:stretch>
          <a:fillRect/>
        </a:stretch>
      </xdr:blipFill>
      <xdr:spPr>
        <a:xfrm>
          <a:off x="11080750" y="49539525"/>
          <a:ext cx="520700" cy="1060450"/>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1117600</xdr:rowOff>
    </xdr:to>
    <xdr:pic>
      <xdr:nvPicPr>
        <xdr:cNvPr id="2303" name="Picture 438836" hidden="1"/>
        <xdr:cNvPicPr/>
      </xdr:nvPicPr>
      <xdr:blipFill>
        <a:blip r:embed="rId1"/>
        <a:stretch>
          <a:fillRect/>
        </a:stretch>
      </xdr:blipFill>
      <xdr:spPr>
        <a:xfrm>
          <a:off x="11080750" y="49539525"/>
          <a:ext cx="527050" cy="1117600"/>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1060450</xdr:rowOff>
    </xdr:to>
    <xdr:pic>
      <xdr:nvPicPr>
        <xdr:cNvPr id="2304" name="Picture 438836" hidden="1"/>
        <xdr:cNvPicPr/>
      </xdr:nvPicPr>
      <xdr:blipFill>
        <a:blip r:embed="rId1"/>
        <a:stretch>
          <a:fillRect/>
        </a:stretch>
      </xdr:blipFill>
      <xdr:spPr>
        <a:xfrm>
          <a:off x="11080750" y="49539525"/>
          <a:ext cx="527050" cy="1060450"/>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1062990</xdr:rowOff>
    </xdr:to>
    <xdr:pic>
      <xdr:nvPicPr>
        <xdr:cNvPr id="2318" name="Picture 438836" hidden="1"/>
        <xdr:cNvPicPr/>
      </xdr:nvPicPr>
      <xdr:blipFill>
        <a:blip r:embed="rId1"/>
        <a:stretch>
          <a:fillRect/>
        </a:stretch>
      </xdr:blipFill>
      <xdr:spPr>
        <a:xfrm>
          <a:off x="11080750" y="49539525"/>
          <a:ext cx="520700" cy="1062990"/>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1062990</xdr:rowOff>
    </xdr:to>
    <xdr:pic>
      <xdr:nvPicPr>
        <xdr:cNvPr id="2320" name="Picture 438836" hidden="1"/>
        <xdr:cNvPicPr/>
      </xdr:nvPicPr>
      <xdr:blipFill>
        <a:blip r:embed="rId1"/>
        <a:stretch>
          <a:fillRect/>
        </a:stretch>
      </xdr:blipFill>
      <xdr:spPr>
        <a:xfrm>
          <a:off x="11080750" y="49539525"/>
          <a:ext cx="527050" cy="1062990"/>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1119505</xdr:rowOff>
    </xdr:to>
    <xdr:pic>
      <xdr:nvPicPr>
        <xdr:cNvPr id="2333" name="Picture 438836" hidden="1"/>
        <xdr:cNvPicPr/>
      </xdr:nvPicPr>
      <xdr:blipFill>
        <a:blip r:embed="rId1"/>
        <a:stretch>
          <a:fillRect/>
        </a:stretch>
      </xdr:blipFill>
      <xdr:spPr>
        <a:xfrm>
          <a:off x="11080750" y="49539525"/>
          <a:ext cx="520700" cy="1119505"/>
        </a:xfrm>
        <a:prstGeom prst="rect">
          <a:avLst/>
        </a:prstGeom>
        <a:noFill/>
        <a:ln w="9525">
          <a:noFill/>
        </a:ln>
      </xdr:spPr>
    </xdr:pic>
    <xdr:clientData/>
  </xdr:twoCellAnchor>
  <xdr:twoCellAnchor editAs="oneCell">
    <xdr:from>
      <xdr:col>12</xdr:col>
      <xdr:colOff>0</xdr:colOff>
      <xdr:row>36</xdr:row>
      <xdr:rowOff>0</xdr:rowOff>
    </xdr:from>
    <xdr:to>
      <xdr:col>13</xdr:col>
      <xdr:colOff>10795</xdr:colOff>
      <xdr:row>36</xdr:row>
      <xdr:rowOff>1063625</xdr:rowOff>
    </xdr:to>
    <xdr:pic>
      <xdr:nvPicPr>
        <xdr:cNvPr id="2334" name="Picture 438836" hidden="1"/>
        <xdr:cNvPicPr/>
      </xdr:nvPicPr>
      <xdr:blipFill>
        <a:blip r:embed="rId1"/>
        <a:stretch>
          <a:fillRect/>
        </a:stretch>
      </xdr:blipFill>
      <xdr:spPr>
        <a:xfrm>
          <a:off x="11080750" y="49539525"/>
          <a:ext cx="520700" cy="1063625"/>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1119505</xdr:rowOff>
    </xdr:to>
    <xdr:pic>
      <xdr:nvPicPr>
        <xdr:cNvPr id="2335" name="Picture 438836" hidden="1"/>
        <xdr:cNvPicPr/>
      </xdr:nvPicPr>
      <xdr:blipFill>
        <a:blip r:embed="rId1"/>
        <a:stretch>
          <a:fillRect/>
        </a:stretch>
      </xdr:blipFill>
      <xdr:spPr>
        <a:xfrm>
          <a:off x="11080750" y="49539525"/>
          <a:ext cx="527050" cy="1119505"/>
        </a:xfrm>
        <a:prstGeom prst="rect">
          <a:avLst/>
        </a:prstGeom>
        <a:noFill/>
        <a:ln w="9525">
          <a:noFill/>
        </a:ln>
      </xdr:spPr>
    </xdr:pic>
    <xdr:clientData/>
  </xdr:twoCellAnchor>
  <xdr:twoCellAnchor editAs="oneCell">
    <xdr:from>
      <xdr:col>12</xdr:col>
      <xdr:colOff>0</xdr:colOff>
      <xdr:row>36</xdr:row>
      <xdr:rowOff>0</xdr:rowOff>
    </xdr:from>
    <xdr:to>
      <xdr:col>13</xdr:col>
      <xdr:colOff>17145</xdr:colOff>
      <xdr:row>36</xdr:row>
      <xdr:rowOff>1063625</xdr:rowOff>
    </xdr:to>
    <xdr:pic>
      <xdr:nvPicPr>
        <xdr:cNvPr id="2336" name="Picture 438836" hidden="1"/>
        <xdr:cNvPicPr/>
      </xdr:nvPicPr>
      <xdr:blipFill>
        <a:blip r:embed="rId1"/>
        <a:stretch>
          <a:fillRect/>
        </a:stretch>
      </xdr:blipFill>
      <xdr:spPr>
        <a:xfrm>
          <a:off x="11080750" y="49539525"/>
          <a:ext cx="527050" cy="10636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B94"/>
  <sheetViews>
    <sheetView tabSelected="1" view="pageBreakPreview" zoomScale="70" zoomScaleNormal="80" workbookViewId="0">
      <pane xSplit="3" ySplit="6" topLeftCell="D7" activePane="bottomRight" state="frozen"/>
      <selection/>
      <selection pane="topRight"/>
      <selection pane="bottomLeft"/>
      <selection pane="bottomRight" activeCell="I15" sqref="I15"/>
    </sheetView>
  </sheetViews>
  <sheetFormatPr defaultColWidth="9" defaultRowHeight="13.85"/>
  <cols>
    <col min="1" max="1" width="3.7787610619469" style="6" customWidth="1"/>
    <col min="2" max="2" width="14.283185840708" style="6" customWidth="1"/>
    <col min="3" max="4" width="16.7345132743363" style="6" customWidth="1"/>
    <col min="5" max="5" width="4.90265486725664" style="6" customWidth="1"/>
    <col min="6" max="6" width="3.93805309734513" style="6" customWidth="1"/>
    <col min="7" max="7" width="8.52212389380531" style="6" customWidth="1"/>
    <col min="8" max="8" width="15.6725663716814" style="6" customWidth="1"/>
    <col min="9" max="9" width="29.0973451327434" style="7" customWidth="1"/>
    <col min="10" max="10" width="5.75221238938053" style="6" customWidth="1"/>
    <col min="11" max="11" width="7.44247787610619" style="6" customWidth="1"/>
    <col min="12" max="12" width="8.58407079646018" style="6" customWidth="1"/>
    <col min="13" max="13" width="8.02654867256637" style="6" customWidth="1"/>
    <col min="14" max="15" width="7.10619469026549" style="6" customWidth="1"/>
    <col min="16" max="16" width="11.7787610619469" style="8" customWidth="1"/>
    <col min="17" max="17" width="11.787610619469" style="8" customWidth="1"/>
    <col min="18" max="18" width="14.4601769911504" style="8" customWidth="1"/>
    <col min="19" max="19" width="11.787610619469" style="8" customWidth="1"/>
    <col min="20" max="20" width="11.070796460177" style="8" customWidth="1"/>
    <col min="21" max="26" width="8.88495575221239" style="8" customWidth="1"/>
    <col min="27" max="27" width="25.2212389380531" style="6" customWidth="1"/>
    <col min="28" max="28" width="11.3274336283186" style="6" customWidth="1"/>
    <col min="29" max="16384" width="9" style="5"/>
  </cols>
  <sheetData>
    <row r="1" s="1" customFormat="1" ht="29" customHeight="1" spans="1:28">
      <c r="A1" s="9" t="s">
        <v>0</v>
      </c>
      <c r="B1" s="9"/>
      <c r="C1" s="9"/>
      <c r="D1" s="9"/>
      <c r="E1" s="9"/>
      <c r="F1" s="9"/>
      <c r="G1" s="9"/>
      <c r="H1" s="9"/>
      <c r="I1" s="10"/>
      <c r="J1" s="9"/>
      <c r="K1" s="9"/>
      <c r="L1" s="9"/>
      <c r="M1" s="9"/>
      <c r="N1" s="9"/>
      <c r="O1" s="9"/>
      <c r="P1" s="11"/>
      <c r="Q1" s="11"/>
      <c r="R1" s="11"/>
      <c r="S1" s="11"/>
      <c r="T1" s="11"/>
      <c r="U1" s="11"/>
      <c r="V1" s="11"/>
      <c r="W1" s="11"/>
      <c r="X1" s="11"/>
      <c r="Y1" s="11"/>
      <c r="Z1" s="11"/>
      <c r="AA1" s="9"/>
      <c r="AB1" s="9"/>
    </row>
    <row r="2" s="2" customFormat="1" ht="20.25" spans="1:28">
      <c r="A2" s="12"/>
      <c r="B2" s="12"/>
      <c r="C2" s="12"/>
      <c r="D2" s="12"/>
      <c r="E2" s="12"/>
      <c r="F2" s="12"/>
      <c r="G2" s="12"/>
      <c r="H2" s="12"/>
      <c r="I2" s="12"/>
      <c r="J2" s="12"/>
      <c r="K2" s="12"/>
      <c r="L2" s="12"/>
      <c r="M2" s="12"/>
      <c r="N2" s="12"/>
      <c r="O2" s="12"/>
      <c r="P2" s="13"/>
      <c r="Q2" s="13"/>
      <c r="R2" s="13"/>
      <c r="S2" s="13"/>
      <c r="T2" s="13"/>
      <c r="U2" s="13"/>
      <c r="V2" s="13"/>
      <c r="W2" s="67"/>
      <c r="X2" s="67"/>
      <c r="Y2" s="67"/>
      <c r="Z2" s="67"/>
      <c r="AB2" s="14"/>
    </row>
    <row r="3" s="3" customFormat="1" ht="17" customHeight="1" spans="1:28">
      <c r="A3" s="15" t="s">
        <v>1</v>
      </c>
      <c r="B3" s="15" t="s">
        <v>2</v>
      </c>
      <c r="C3" s="15" t="s">
        <v>3</v>
      </c>
      <c r="D3" s="15"/>
      <c r="E3" s="15" t="s">
        <v>4</v>
      </c>
      <c r="F3" s="16" t="s">
        <v>5</v>
      </c>
      <c r="G3" s="15" t="s">
        <v>6</v>
      </c>
      <c r="H3" s="15" t="s">
        <v>7</v>
      </c>
      <c r="I3" s="15" t="s">
        <v>8</v>
      </c>
      <c r="J3" s="15" t="s">
        <v>9</v>
      </c>
      <c r="K3" s="15" t="s">
        <v>10</v>
      </c>
      <c r="L3" s="15" t="s">
        <v>11</v>
      </c>
      <c r="M3" s="17" t="s">
        <v>12</v>
      </c>
      <c r="N3" s="17" t="s">
        <v>13</v>
      </c>
      <c r="O3" s="15" t="s">
        <v>14</v>
      </c>
      <c r="P3" s="17" t="s">
        <v>15</v>
      </c>
      <c r="Q3" s="17"/>
      <c r="R3" s="17"/>
      <c r="S3" s="17"/>
      <c r="T3" s="17"/>
      <c r="U3" s="17"/>
      <c r="V3" s="17"/>
      <c r="W3" s="17"/>
      <c r="X3" s="17"/>
      <c r="Y3" s="17"/>
      <c r="Z3" s="17"/>
      <c r="AA3" s="15" t="s">
        <v>16</v>
      </c>
      <c r="AB3" s="15" t="s">
        <v>17</v>
      </c>
    </row>
    <row r="4" s="3" customFormat="1" ht="17" customHeight="1" spans="1:28">
      <c r="A4" s="15"/>
      <c r="B4" s="15"/>
      <c r="C4" s="15"/>
      <c r="D4" s="15"/>
      <c r="E4" s="15"/>
      <c r="F4" s="16"/>
      <c r="G4" s="15"/>
      <c r="H4" s="15"/>
      <c r="I4" s="15"/>
      <c r="J4" s="15"/>
      <c r="K4" s="15"/>
      <c r="L4" s="15"/>
      <c r="M4" s="17"/>
      <c r="N4" s="17"/>
      <c r="O4" s="15"/>
      <c r="P4" s="17" t="s">
        <v>18</v>
      </c>
      <c r="Q4" s="20" t="s">
        <v>19</v>
      </c>
      <c r="R4" s="17" t="s">
        <v>20</v>
      </c>
      <c r="S4" s="17"/>
      <c r="T4" s="17"/>
      <c r="U4" s="17"/>
      <c r="V4" s="17"/>
      <c r="W4" s="68" t="s">
        <v>21</v>
      </c>
      <c r="X4" s="17" t="s">
        <v>22</v>
      </c>
      <c r="Y4" s="17"/>
      <c r="Z4" s="17"/>
      <c r="AA4" s="15"/>
      <c r="AB4" s="15"/>
    </row>
    <row r="5" s="3" customFormat="1" ht="47" customHeight="1" spans="1:28">
      <c r="A5" s="15"/>
      <c r="B5" s="15"/>
      <c r="C5" s="15"/>
      <c r="D5" s="15"/>
      <c r="E5" s="15"/>
      <c r="F5" s="16"/>
      <c r="G5" s="15"/>
      <c r="H5" s="15"/>
      <c r="I5" s="15"/>
      <c r="J5" s="15"/>
      <c r="K5" s="15"/>
      <c r="L5" s="15"/>
      <c r="M5" s="17"/>
      <c r="N5" s="17"/>
      <c r="O5" s="15"/>
      <c r="P5" s="17"/>
      <c r="Q5" s="22"/>
      <c r="R5" s="17" t="s">
        <v>23</v>
      </c>
      <c r="S5" s="24" t="s">
        <v>24</v>
      </c>
      <c r="T5" s="24" t="s">
        <v>25</v>
      </c>
      <c r="U5" s="24" t="s">
        <v>26</v>
      </c>
      <c r="V5" s="24" t="s">
        <v>27</v>
      </c>
      <c r="W5" s="68"/>
      <c r="X5" s="17" t="s">
        <v>23</v>
      </c>
      <c r="Y5" s="68" t="s">
        <v>28</v>
      </c>
      <c r="Z5" s="68" t="s">
        <v>29</v>
      </c>
      <c r="AA5" s="15"/>
      <c r="AB5" s="15"/>
    </row>
    <row r="6" s="4" customFormat="1" ht="30" hidden="1" customHeight="1" spans="1:28">
      <c r="A6" s="25" t="s">
        <v>30</v>
      </c>
      <c r="B6" s="25"/>
      <c r="C6" s="25"/>
      <c r="D6" s="25"/>
      <c r="E6" s="25"/>
      <c r="F6" s="25"/>
      <c r="G6" s="25"/>
      <c r="H6" s="25"/>
      <c r="I6" s="26"/>
      <c r="J6" s="27"/>
      <c r="K6" s="27"/>
      <c r="L6" s="28"/>
      <c r="M6" s="28"/>
      <c r="N6" s="28"/>
      <c r="O6" s="28"/>
      <c r="P6" s="29">
        <f t="shared" ref="P6:T6" si="0">SUM(P7:P94)</f>
        <v>156967.9249</v>
      </c>
      <c r="Q6" s="29">
        <f>SUM(Q7:Q91)</f>
        <v>6761.21</v>
      </c>
      <c r="R6" s="29">
        <f t="shared" si="0"/>
        <v>142697.7149</v>
      </c>
      <c r="S6" s="29">
        <f t="shared" si="0"/>
        <v>127928.6549</v>
      </c>
      <c r="T6" s="29">
        <f t="shared" si="0"/>
        <v>16019.06</v>
      </c>
      <c r="U6" s="29"/>
      <c r="V6" s="28">
        <f>SUM(V7:V91)</f>
        <v>150</v>
      </c>
      <c r="W6" s="28">
        <f t="shared" ref="W6:Z6" si="1">SUBTOTAL(109,W7:W85)</f>
        <v>0</v>
      </c>
      <c r="X6" s="28">
        <f t="shared" si="1"/>
        <v>0</v>
      </c>
      <c r="Y6" s="27">
        <f t="shared" si="1"/>
        <v>0</v>
      </c>
      <c r="Z6" s="27">
        <f t="shared" si="1"/>
        <v>0</v>
      </c>
      <c r="AA6" s="30"/>
      <c r="AB6" s="30"/>
    </row>
    <row r="7" s="4" customFormat="1" ht="126" hidden="1" customHeight="1" spans="1:28">
      <c r="A7" s="31">
        <v>1</v>
      </c>
      <c r="B7" s="31" t="s">
        <v>31</v>
      </c>
      <c r="C7" s="31" t="s">
        <v>32</v>
      </c>
      <c r="D7" s="31" t="str">
        <f>VLOOKUP(C7,'年度计划4.11进度表-47个项目'!C:C,1,FALSE)</f>
        <v>和田地区洛浦县东、西片区供水保障工程（四期）</v>
      </c>
      <c r="E7" s="40" t="s">
        <v>33</v>
      </c>
      <c r="F7" s="31" t="s">
        <v>34</v>
      </c>
      <c r="G7" s="31" t="s">
        <v>35</v>
      </c>
      <c r="H7" s="31" t="s">
        <v>36</v>
      </c>
      <c r="I7" s="32" t="s">
        <v>37</v>
      </c>
      <c r="J7" s="31" t="s">
        <v>38</v>
      </c>
      <c r="K7" s="69">
        <v>143.8</v>
      </c>
      <c r="L7" s="33" t="s">
        <v>39</v>
      </c>
      <c r="M7" s="33" t="s">
        <v>40</v>
      </c>
      <c r="N7" s="33" t="s">
        <v>41</v>
      </c>
      <c r="O7" s="33" t="s">
        <v>42</v>
      </c>
      <c r="P7" s="34">
        <f>Q7+R7+W7</f>
        <v>5800</v>
      </c>
      <c r="Q7" s="33">
        <v>4674.94</v>
      </c>
      <c r="R7" s="34">
        <f t="shared" ref="R7:R10" si="2">SUM(S7:V7)</f>
        <v>1125.06</v>
      </c>
      <c r="S7" s="33"/>
      <c r="T7" s="33">
        <v>1125.06</v>
      </c>
      <c r="U7" s="60"/>
      <c r="V7" s="60"/>
      <c r="W7" s="60"/>
      <c r="X7" s="60"/>
      <c r="Y7" s="60"/>
      <c r="Z7" s="60"/>
      <c r="AA7" s="36" t="s">
        <v>43</v>
      </c>
      <c r="AB7" s="36" t="s">
        <v>44</v>
      </c>
    </row>
    <row r="8" s="4" customFormat="1" ht="357" hidden="1" customHeight="1" spans="1:28">
      <c r="A8" s="31">
        <v>2</v>
      </c>
      <c r="B8" s="31" t="s">
        <v>45</v>
      </c>
      <c r="C8" s="70" t="s">
        <v>46</v>
      </c>
      <c r="D8" s="31" t="str">
        <f>VLOOKUP(C8,'年度计划4.11进度表-47个项目'!C:C,1,FALSE)</f>
        <v>洛浦县农业园东片区2024年粮食产能提升场外供水管道项目</v>
      </c>
      <c r="E8" s="31" t="s">
        <v>47</v>
      </c>
      <c r="F8" s="31" t="s">
        <v>34</v>
      </c>
      <c r="G8" s="31" t="s">
        <v>35</v>
      </c>
      <c r="H8" s="31" t="s">
        <v>48</v>
      </c>
      <c r="I8" s="32" t="s">
        <v>49</v>
      </c>
      <c r="J8" s="31" t="s">
        <v>38</v>
      </c>
      <c r="K8" s="38">
        <v>9.225</v>
      </c>
      <c r="L8" s="33" t="s">
        <v>39</v>
      </c>
      <c r="M8" s="33" t="s">
        <v>40</v>
      </c>
      <c r="N8" s="33" t="s">
        <v>41</v>
      </c>
      <c r="O8" s="33" t="s">
        <v>42</v>
      </c>
      <c r="P8" s="34">
        <f>Q8+R8+W8</f>
        <v>2830</v>
      </c>
      <c r="Q8" s="33">
        <v>2086.27</v>
      </c>
      <c r="R8" s="34">
        <f t="shared" si="2"/>
        <v>743.73</v>
      </c>
      <c r="S8" s="33">
        <v>743.73</v>
      </c>
      <c r="T8" s="33"/>
      <c r="U8" s="60"/>
      <c r="V8" s="60"/>
      <c r="W8" s="60"/>
      <c r="X8" s="60"/>
      <c r="Y8" s="60"/>
      <c r="Z8" s="60"/>
      <c r="AA8" s="36" t="s">
        <v>50</v>
      </c>
      <c r="AB8" s="36" t="s">
        <v>44</v>
      </c>
    </row>
    <row r="9" s="4" customFormat="1" ht="201" hidden="1" customHeight="1" spans="1:28">
      <c r="A9" s="31">
        <v>3</v>
      </c>
      <c r="B9" s="31" t="s">
        <v>51</v>
      </c>
      <c r="C9" s="31" t="s">
        <v>52</v>
      </c>
      <c r="D9" s="31" t="str">
        <f>VLOOKUP(C9,'年度计划4.11进度表-47个项目'!C:C,1,FALSE)</f>
        <v>洛浦县杭桂镇特色沙产业荒漠生态修复项目</v>
      </c>
      <c r="E9" s="31" t="s">
        <v>47</v>
      </c>
      <c r="F9" s="31" t="s">
        <v>53</v>
      </c>
      <c r="G9" s="31" t="s">
        <v>54</v>
      </c>
      <c r="H9" s="31" t="s">
        <v>55</v>
      </c>
      <c r="I9" s="32" t="s">
        <v>56</v>
      </c>
      <c r="J9" s="32" t="s">
        <v>57</v>
      </c>
      <c r="K9" s="33" t="s">
        <v>58</v>
      </c>
      <c r="L9" s="33" t="s">
        <v>59</v>
      </c>
      <c r="M9" s="48" t="s">
        <v>60</v>
      </c>
      <c r="N9" s="33" t="s">
        <v>61</v>
      </c>
      <c r="O9" s="33" t="s">
        <v>42</v>
      </c>
      <c r="P9" s="34">
        <f>Q9+R9+W9+X9</f>
        <v>2485</v>
      </c>
      <c r="Q9" s="33"/>
      <c r="R9" s="34">
        <f t="shared" si="2"/>
        <v>2010</v>
      </c>
      <c r="S9" s="33">
        <v>2010</v>
      </c>
      <c r="T9" s="33"/>
      <c r="U9" s="60"/>
      <c r="V9" s="60"/>
      <c r="W9" s="60"/>
      <c r="X9" s="33">
        <v>475</v>
      </c>
      <c r="Y9" s="60"/>
      <c r="Z9" s="33">
        <v>475</v>
      </c>
      <c r="AA9" s="36" t="s">
        <v>62</v>
      </c>
      <c r="AB9" s="36" t="s">
        <v>44</v>
      </c>
    </row>
    <row r="10" s="4" customFormat="1" ht="216" hidden="1" customHeight="1" spans="1:28">
      <c r="A10" s="31">
        <v>4</v>
      </c>
      <c r="B10" s="31" t="s">
        <v>63</v>
      </c>
      <c r="C10" s="31" t="s">
        <v>64</v>
      </c>
      <c r="D10" s="31" t="str">
        <f>VLOOKUP(C10,'年度计划4.11进度表-47个项目'!C:C,1,FALSE)</f>
        <v>洛浦县拜什托格拉克乡特色沙产业荒漠生态修复项目</v>
      </c>
      <c r="E10" s="31" t="s">
        <v>47</v>
      </c>
      <c r="F10" s="31" t="s">
        <v>53</v>
      </c>
      <c r="G10" s="31" t="s">
        <v>65</v>
      </c>
      <c r="H10" s="31" t="s">
        <v>66</v>
      </c>
      <c r="I10" s="32" t="s">
        <v>67</v>
      </c>
      <c r="J10" s="31" t="s">
        <v>38</v>
      </c>
      <c r="K10" s="38">
        <v>30.904</v>
      </c>
      <c r="L10" s="33" t="s">
        <v>68</v>
      </c>
      <c r="M10" s="48" t="s">
        <v>60</v>
      </c>
      <c r="N10" s="33" t="s">
        <v>69</v>
      </c>
      <c r="O10" s="33" t="s">
        <v>42</v>
      </c>
      <c r="P10" s="51">
        <f>Q10+R10+W10+X10</f>
        <v>5134.92</v>
      </c>
      <c r="Q10" s="33"/>
      <c r="R10" s="51">
        <f t="shared" si="2"/>
        <v>3534.92</v>
      </c>
      <c r="S10" s="36">
        <v>3534.92</v>
      </c>
      <c r="T10" s="33"/>
      <c r="U10" s="60"/>
      <c r="V10" s="60"/>
      <c r="W10" s="60"/>
      <c r="X10" s="33">
        <v>1600</v>
      </c>
      <c r="Y10" s="71"/>
      <c r="Z10" s="33">
        <v>1600</v>
      </c>
      <c r="AA10" s="36" t="s">
        <v>62</v>
      </c>
      <c r="AB10" s="36" t="s">
        <v>44</v>
      </c>
    </row>
    <row r="11" s="4" customFormat="1" ht="124" hidden="1" customHeight="1" spans="1:28">
      <c r="A11" s="31">
        <v>5</v>
      </c>
      <c r="B11" s="31" t="s">
        <v>70</v>
      </c>
      <c r="C11" s="31" t="s">
        <v>71</v>
      </c>
      <c r="D11" s="31" t="str">
        <f>VLOOKUP(C11,'年度计划4.11进度表-47个项目'!C:C,1,FALSE)</f>
        <v>洛浦县2025年小额贷款贴息项目</v>
      </c>
      <c r="E11" s="31" t="s">
        <v>47</v>
      </c>
      <c r="F11" s="31" t="s">
        <v>53</v>
      </c>
      <c r="G11" s="31" t="s">
        <v>65</v>
      </c>
      <c r="H11" s="31" t="s">
        <v>72</v>
      </c>
      <c r="I11" s="32" t="s">
        <v>73</v>
      </c>
      <c r="J11" s="31" t="s">
        <v>74</v>
      </c>
      <c r="K11" s="33">
        <v>19000</v>
      </c>
      <c r="L11" s="33" t="s">
        <v>75</v>
      </c>
      <c r="M11" s="33" t="s">
        <v>75</v>
      </c>
      <c r="N11" s="33" t="s">
        <v>76</v>
      </c>
      <c r="O11" s="33" t="s">
        <v>42</v>
      </c>
      <c r="P11" s="34">
        <f t="shared" ref="P11:P23" si="3">R11</f>
        <v>2800</v>
      </c>
      <c r="Q11" s="33"/>
      <c r="R11" s="72">
        <v>2800</v>
      </c>
      <c r="S11" s="35">
        <v>2800</v>
      </c>
      <c r="T11" s="33"/>
      <c r="U11" s="60"/>
      <c r="V11" s="60"/>
      <c r="W11" s="60"/>
      <c r="X11" s="60"/>
      <c r="Y11" s="60"/>
      <c r="Z11" s="60"/>
      <c r="AA11" s="36" t="s">
        <v>77</v>
      </c>
      <c r="AB11" s="36" t="s">
        <v>44</v>
      </c>
    </row>
    <row r="12" s="4" customFormat="1" ht="126" hidden="1" customHeight="1" spans="1:28">
      <c r="A12" s="31">
        <v>6</v>
      </c>
      <c r="B12" s="31" t="s">
        <v>78</v>
      </c>
      <c r="C12" s="31" t="s">
        <v>79</v>
      </c>
      <c r="D12" s="31" t="str">
        <f>VLOOKUP(C12,'年度计划4.11进度表-47个项目'!C:C,1,FALSE)</f>
        <v>洛浦县2025年项目管理费</v>
      </c>
      <c r="E12" s="31" t="s">
        <v>80</v>
      </c>
      <c r="F12" s="31" t="s">
        <v>53</v>
      </c>
      <c r="G12" s="31" t="s">
        <v>65</v>
      </c>
      <c r="H12" s="31" t="s">
        <v>72</v>
      </c>
      <c r="I12" s="32" t="s">
        <v>81</v>
      </c>
      <c r="J12" s="31"/>
      <c r="K12" s="33"/>
      <c r="L12" s="33" t="s">
        <v>75</v>
      </c>
      <c r="M12" s="33" t="s">
        <v>75</v>
      </c>
      <c r="N12" s="33" t="s">
        <v>76</v>
      </c>
      <c r="O12" s="33" t="s">
        <v>42</v>
      </c>
      <c r="P12" s="34">
        <v>400</v>
      </c>
      <c r="Q12" s="33"/>
      <c r="R12" s="34">
        <f t="shared" ref="R12:R39" si="4">SUM(S12:V12)</f>
        <v>400</v>
      </c>
      <c r="S12" s="33">
        <v>400</v>
      </c>
      <c r="T12" s="60"/>
      <c r="U12" s="60"/>
      <c r="V12" s="60"/>
      <c r="W12" s="60"/>
      <c r="X12" s="60"/>
      <c r="Y12" s="60"/>
      <c r="Z12" s="60"/>
      <c r="AA12" s="36" t="s">
        <v>82</v>
      </c>
      <c r="AB12" s="36" t="s">
        <v>44</v>
      </c>
    </row>
    <row r="13" s="4" customFormat="1" ht="126" hidden="1" customHeight="1" spans="1:28">
      <c r="A13" s="31">
        <v>7</v>
      </c>
      <c r="B13" s="31" t="s">
        <v>83</v>
      </c>
      <c r="C13" s="31" t="s">
        <v>84</v>
      </c>
      <c r="D13" s="31" t="e">
        <f>VLOOKUP(C13,'年度计划4.11进度表-47个项目'!C:C,1,FALSE)</f>
        <v>#N/A</v>
      </c>
      <c r="E13" s="31" t="s">
        <v>80</v>
      </c>
      <c r="F13" s="31" t="s">
        <v>53</v>
      </c>
      <c r="G13" s="31" t="s">
        <v>65</v>
      </c>
      <c r="H13" s="31" t="s">
        <v>72</v>
      </c>
      <c r="I13" s="32" t="s">
        <v>85</v>
      </c>
      <c r="J13" s="32"/>
      <c r="K13" s="33"/>
      <c r="L13" s="33" t="s">
        <v>75</v>
      </c>
      <c r="M13" s="33" t="s">
        <v>75</v>
      </c>
      <c r="N13" s="33" t="s">
        <v>76</v>
      </c>
      <c r="O13" s="33" t="s">
        <v>42</v>
      </c>
      <c r="P13" s="34">
        <v>150</v>
      </c>
      <c r="Q13" s="33"/>
      <c r="R13" s="34">
        <f t="shared" si="4"/>
        <v>150</v>
      </c>
      <c r="S13" s="33"/>
      <c r="T13" s="33"/>
      <c r="U13" s="60"/>
      <c r="V13" s="33">
        <v>150</v>
      </c>
      <c r="W13" s="60"/>
      <c r="X13" s="60"/>
      <c r="Y13" s="60"/>
      <c r="Z13" s="60"/>
      <c r="AA13" s="36" t="s">
        <v>86</v>
      </c>
      <c r="AB13" s="36" t="s">
        <v>44</v>
      </c>
    </row>
    <row r="14" s="4" customFormat="1" ht="133" hidden="1" customHeight="1" spans="1:28">
      <c r="A14" s="31">
        <v>8</v>
      </c>
      <c r="B14" s="31" t="s">
        <v>87</v>
      </c>
      <c r="C14" s="31" t="s">
        <v>88</v>
      </c>
      <c r="D14" s="31" t="str">
        <f>VLOOKUP(C14,'年度计划4.11进度表-47个项目'!C:C,1,FALSE)</f>
        <v>洛浦县2025年脱贫人口（含监测对象）公共服务岗位补助项目</v>
      </c>
      <c r="E14" s="31" t="s">
        <v>89</v>
      </c>
      <c r="F14" s="31" t="s">
        <v>53</v>
      </c>
      <c r="G14" s="31" t="s">
        <v>65</v>
      </c>
      <c r="H14" s="31" t="s">
        <v>72</v>
      </c>
      <c r="I14" s="32" t="s">
        <v>90</v>
      </c>
      <c r="J14" s="31" t="s">
        <v>91</v>
      </c>
      <c r="K14" s="33">
        <v>3400</v>
      </c>
      <c r="L14" s="33" t="s">
        <v>92</v>
      </c>
      <c r="M14" s="33" t="s">
        <v>75</v>
      </c>
      <c r="N14" s="33" t="s">
        <v>93</v>
      </c>
      <c r="O14" s="33" t="s">
        <v>42</v>
      </c>
      <c r="P14" s="34">
        <f t="shared" si="3"/>
        <v>7140</v>
      </c>
      <c r="Q14" s="33"/>
      <c r="R14" s="34">
        <f t="shared" si="4"/>
        <v>7140</v>
      </c>
      <c r="S14" s="33">
        <v>7140</v>
      </c>
      <c r="T14" s="60"/>
      <c r="U14" s="60"/>
      <c r="V14" s="60"/>
      <c r="W14" s="60"/>
      <c r="X14" s="60"/>
      <c r="Y14" s="60"/>
      <c r="Z14" s="60"/>
      <c r="AA14" s="36" t="s">
        <v>94</v>
      </c>
      <c r="AB14" s="36" t="s">
        <v>44</v>
      </c>
    </row>
    <row r="15" s="4" customFormat="1" ht="133" customHeight="1" spans="1:28">
      <c r="A15" s="31">
        <v>9</v>
      </c>
      <c r="B15" s="31" t="s">
        <v>95</v>
      </c>
      <c r="C15" s="31" t="s">
        <v>96</v>
      </c>
      <c r="D15" s="31" t="e">
        <f>VLOOKUP(C15,'年度计划4.11进度表-47个项目'!C:C,1,FALSE)</f>
        <v>#N/A</v>
      </c>
      <c r="E15" s="31" t="s">
        <v>89</v>
      </c>
      <c r="F15" s="31" t="s">
        <v>53</v>
      </c>
      <c r="G15" s="31" t="s">
        <v>65</v>
      </c>
      <c r="H15" s="31" t="s">
        <v>72</v>
      </c>
      <c r="I15" s="32" t="s">
        <v>97</v>
      </c>
      <c r="J15" s="31" t="s">
        <v>98</v>
      </c>
      <c r="K15" s="33">
        <v>950</v>
      </c>
      <c r="L15" s="33" t="s">
        <v>99</v>
      </c>
      <c r="M15" s="33" t="s">
        <v>75</v>
      </c>
      <c r="N15" s="33" t="s">
        <v>100</v>
      </c>
      <c r="O15" s="33" t="s">
        <v>42</v>
      </c>
      <c r="P15" s="34">
        <f t="shared" si="3"/>
        <v>1140</v>
      </c>
      <c r="Q15" s="33"/>
      <c r="R15" s="34">
        <f t="shared" si="4"/>
        <v>1140</v>
      </c>
      <c r="S15" s="33"/>
      <c r="T15" s="33">
        <v>1140</v>
      </c>
      <c r="U15" s="60"/>
      <c r="V15" s="60"/>
      <c r="W15" s="60"/>
      <c r="X15" s="60"/>
      <c r="Y15" s="60"/>
      <c r="Z15" s="60"/>
      <c r="AA15" s="36" t="s">
        <v>101</v>
      </c>
      <c r="AB15" s="36" t="s">
        <v>44</v>
      </c>
    </row>
    <row r="16" s="4" customFormat="1" ht="131" hidden="1" customHeight="1" spans="1:28">
      <c r="A16" s="31">
        <v>10</v>
      </c>
      <c r="B16" s="31" t="s">
        <v>102</v>
      </c>
      <c r="C16" s="31" t="s">
        <v>103</v>
      </c>
      <c r="D16" s="31" t="str">
        <f>VLOOKUP(C16,'年度计划4.11进度表-47个项目'!C:C,1,FALSE)</f>
        <v>洛浦县2025年雨露计划资助项目</v>
      </c>
      <c r="E16" s="31" t="s">
        <v>104</v>
      </c>
      <c r="F16" s="31" t="s">
        <v>53</v>
      </c>
      <c r="G16" s="31" t="s">
        <v>65</v>
      </c>
      <c r="H16" s="31" t="s">
        <v>72</v>
      </c>
      <c r="I16" s="32" t="s">
        <v>105</v>
      </c>
      <c r="J16" s="31" t="s">
        <v>98</v>
      </c>
      <c r="K16" s="33">
        <v>6800</v>
      </c>
      <c r="L16" s="33" t="s">
        <v>106</v>
      </c>
      <c r="M16" s="33" t="s">
        <v>106</v>
      </c>
      <c r="N16" s="33" t="s">
        <v>107</v>
      </c>
      <c r="O16" s="33" t="s">
        <v>42</v>
      </c>
      <c r="P16" s="34">
        <f t="shared" si="3"/>
        <v>2040</v>
      </c>
      <c r="Q16" s="33"/>
      <c r="R16" s="34">
        <f t="shared" si="4"/>
        <v>2040</v>
      </c>
      <c r="S16" s="33">
        <v>2040</v>
      </c>
      <c r="T16" s="60"/>
      <c r="U16" s="60"/>
      <c r="V16" s="60"/>
      <c r="W16" s="60"/>
      <c r="X16" s="60"/>
      <c r="Y16" s="60"/>
      <c r="Z16" s="60"/>
      <c r="AA16" s="36" t="s">
        <v>108</v>
      </c>
      <c r="AB16" s="36" t="s">
        <v>44</v>
      </c>
    </row>
    <row r="17" s="4" customFormat="1" ht="131" hidden="1" customHeight="1" spans="1:28">
      <c r="A17" s="31">
        <v>11</v>
      </c>
      <c r="B17" s="31" t="s">
        <v>109</v>
      </c>
      <c r="C17" s="73" t="s">
        <v>110</v>
      </c>
      <c r="D17" s="31" t="e">
        <f>VLOOKUP(C17,'年度计划4.11进度表-47个项目'!C:C,1,FALSE)</f>
        <v>#N/A</v>
      </c>
      <c r="E17" s="73" t="s">
        <v>111</v>
      </c>
      <c r="F17" s="73" t="s">
        <v>53</v>
      </c>
      <c r="G17" s="73" t="s">
        <v>112</v>
      </c>
      <c r="H17" s="73" t="s">
        <v>113</v>
      </c>
      <c r="I17" s="74" t="s">
        <v>114</v>
      </c>
      <c r="J17" s="73" t="s">
        <v>74</v>
      </c>
      <c r="K17" s="73">
        <v>14448</v>
      </c>
      <c r="L17" s="73" t="s">
        <v>115</v>
      </c>
      <c r="M17" s="73" t="s">
        <v>116</v>
      </c>
      <c r="N17" s="73" t="s">
        <v>117</v>
      </c>
      <c r="O17" s="33" t="s">
        <v>118</v>
      </c>
      <c r="P17" s="34">
        <f t="shared" si="3"/>
        <v>57</v>
      </c>
      <c r="Q17" s="33"/>
      <c r="R17" s="34">
        <f t="shared" si="4"/>
        <v>57</v>
      </c>
      <c r="S17" s="33">
        <v>57</v>
      </c>
      <c r="T17" s="60"/>
      <c r="U17" s="60"/>
      <c r="V17" s="60"/>
      <c r="W17" s="60"/>
      <c r="X17" s="60"/>
      <c r="Y17" s="60"/>
      <c r="Z17" s="60"/>
      <c r="AA17" s="75" t="s">
        <v>119</v>
      </c>
      <c r="AB17" s="36" t="s">
        <v>44</v>
      </c>
    </row>
    <row r="18" s="4" customFormat="1" ht="147" hidden="1" customHeight="1" spans="1:28">
      <c r="A18" s="31">
        <v>12</v>
      </c>
      <c r="B18" s="31" t="s">
        <v>120</v>
      </c>
      <c r="C18" s="31" t="s">
        <v>121</v>
      </c>
      <c r="D18" s="31" t="str">
        <f>VLOOKUP(C18,'年度计划4.11进度表-47个项目'!C:C,1,FALSE)</f>
        <v>洛浦县2025年支持发展畜牧业产业到户项目</v>
      </c>
      <c r="E18" s="31" t="s">
        <v>47</v>
      </c>
      <c r="F18" s="31" t="s">
        <v>53</v>
      </c>
      <c r="G18" s="31" t="s">
        <v>122</v>
      </c>
      <c r="H18" s="31" t="s">
        <v>123</v>
      </c>
      <c r="I18" s="32" t="s">
        <v>124</v>
      </c>
      <c r="J18" s="31" t="s">
        <v>125</v>
      </c>
      <c r="K18" s="33"/>
      <c r="L18" s="33" t="s">
        <v>75</v>
      </c>
      <c r="M18" s="33" t="s">
        <v>75</v>
      </c>
      <c r="N18" s="33" t="s">
        <v>76</v>
      </c>
      <c r="O18" s="33" t="s">
        <v>42</v>
      </c>
      <c r="P18" s="37">
        <f t="shared" si="3"/>
        <v>7540.227</v>
      </c>
      <c r="Q18" s="38"/>
      <c r="R18" s="37">
        <f t="shared" si="4"/>
        <v>7540.227</v>
      </c>
      <c r="S18" s="38">
        <v>7540.227</v>
      </c>
      <c r="T18" s="33"/>
      <c r="U18" s="60"/>
      <c r="V18" s="60"/>
      <c r="W18" s="60"/>
      <c r="X18" s="60"/>
      <c r="Y18" s="60"/>
      <c r="Z18" s="60"/>
      <c r="AA18" s="36" t="s">
        <v>126</v>
      </c>
      <c r="AB18" s="36" t="s">
        <v>44</v>
      </c>
    </row>
    <row r="19" s="4" customFormat="1" ht="127" hidden="1" customHeight="1" spans="1:28">
      <c r="A19" s="31">
        <v>13</v>
      </c>
      <c r="B19" s="31" t="s">
        <v>127</v>
      </c>
      <c r="C19" s="31" t="s">
        <v>128</v>
      </c>
      <c r="D19" s="31" t="str">
        <f>VLOOKUP(C19,'年度计划4.11进度表-47个项目'!C:C,1,FALSE)</f>
        <v>洛浦县2025年支持发展种植业到户项目</v>
      </c>
      <c r="E19" s="31" t="s">
        <v>47</v>
      </c>
      <c r="F19" s="31" t="s">
        <v>53</v>
      </c>
      <c r="G19" s="31" t="s">
        <v>122</v>
      </c>
      <c r="H19" s="31" t="s">
        <v>72</v>
      </c>
      <c r="I19" s="32" t="s">
        <v>129</v>
      </c>
      <c r="J19" s="31" t="s">
        <v>130</v>
      </c>
      <c r="K19" s="33"/>
      <c r="L19" s="33" t="s">
        <v>75</v>
      </c>
      <c r="M19" s="33" t="s">
        <v>75</v>
      </c>
      <c r="N19" s="33" t="s">
        <v>76</v>
      </c>
      <c r="O19" s="33" t="s">
        <v>42</v>
      </c>
      <c r="P19" s="34">
        <f t="shared" si="3"/>
        <v>3017.396</v>
      </c>
      <c r="Q19" s="33"/>
      <c r="R19" s="34">
        <f t="shared" si="4"/>
        <v>3017.396</v>
      </c>
      <c r="S19" s="33">
        <v>3017.396</v>
      </c>
      <c r="T19" s="33"/>
      <c r="U19" s="60"/>
      <c r="V19" s="60"/>
      <c r="W19" s="60"/>
      <c r="X19" s="60"/>
      <c r="Y19" s="60"/>
      <c r="Z19" s="60"/>
      <c r="AA19" s="36" t="s">
        <v>131</v>
      </c>
      <c r="AB19" s="36" t="s">
        <v>44</v>
      </c>
    </row>
    <row r="20" s="4" customFormat="1" ht="159" hidden="1" customHeight="1" spans="1:28">
      <c r="A20" s="31">
        <v>14</v>
      </c>
      <c r="B20" s="31" t="s">
        <v>132</v>
      </c>
      <c r="C20" s="31" t="s">
        <v>133</v>
      </c>
      <c r="D20" s="31" t="str">
        <f>VLOOKUP(C20,'年度计划4.11进度表-47个项目'!C:C,1,FALSE)</f>
        <v>洛浦县2025年支持自主创业补助项目</v>
      </c>
      <c r="E20" s="31" t="s">
        <v>89</v>
      </c>
      <c r="F20" s="31" t="s">
        <v>53</v>
      </c>
      <c r="G20" s="31" t="s">
        <v>65</v>
      </c>
      <c r="H20" s="31" t="s">
        <v>72</v>
      </c>
      <c r="I20" s="32" t="s">
        <v>134</v>
      </c>
      <c r="J20" s="31" t="s">
        <v>74</v>
      </c>
      <c r="K20" s="33"/>
      <c r="L20" s="31" t="s">
        <v>135</v>
      </c>
      <c r="M20" s="32" t="s">
        <v>135</v>
      </c>
      <c r="N20" s="31" t="s">
        <v>136</v>
      </c>
      <c r="O20" s="33" t="s">
        <v>42</v>
      </c>
      <c r="P20" s="34">
        <f t="shared" si="3"/>
        <v>100</v>
      </c>
      <c r="Q20" s="33"/>
      <c r="R20" s="34">
        <f t="shared" si="4"/>
        <v>100</v>
      </c>
      <c r="S20" s="33">
        <v>100</v>
      </c>
      <c r="T20" s="33"/>
      <c r="U20" s="60"/>
      <c r="V20" s="60"/>
      <c r="W20" s="60"/>
      <c r="X20" s="60"/>
      <c r="Y20" s="60"/>
      <c r="Z20" s="60"/>
      <c r="AA20" s="36" t="s">
        <v>137</v>
      </c>
      <c r="AB20" s="36" t="s">
        <v>44</v>
      </c>
    </row>
    <row r="21" s="4" customFormat="1" ht="387" hidden="1" customHeight="1" spans="1:28">
      <c r="A21" s="31">
        <v>15</v>
      </c>
      <c r="B21" s="31" t="s">
        <v>138</v>
      </c>
      <c r="C21" s="31" t="s">
        <v>139</v>
      </c>
      <c r="D21" s="31" t="str">
        <f>VLOOKUP(C21,'年度计划4.11进度表-47个项目'!C:C,1,FALSE)</f>
        <v>洛浦县2025年支持发展林果业到户项目</v>
      </c>
      <c r="E21" s="31" t="s">
        <v>47</v>
      </c>
      <c r="F21" s="31" t="s">
        <v>53</v>
      </c>
      <c r="G21" s="31" t="s">
        <v>122</v>
      </c>
      <c r="H21" s="31" t="s">
        <v>140</v>
      </c>
      <c r="I21" s="39" t="s">
        <v>141</v>
      </c>
      <c r="J21" s="31" t="s">
        <v>130</v>
      </c>
      <c r="K21" s="33"/>
      <c r="L21" s="33" t="s">
        <v>60</v>
      </c>
      <c r="M21" s="33" t="s">
        <v>60</v>
      </c>
      <c r="N21" s="33" t="s">
        <v>142</v>
      </c>
      <c r="O21" s="33" t="s">
        <v>42</v>
      </c>
      <c r="P21" s="34">
        <f t="shared" si="3"/>
        <v>800</v>
      </c>
      <c r="Q21" s="33"/>
      <c r="R21" s="34">
        <f t="shared" si="4"/>
        <v>800</v>
      </c>
      <c r="S21" s="33">
        <v>800</v>
      </c>
      <c r="T21" s="33"/>
      <c r="U21" s="60"/>
      <c r="V21" s="60"/>
      <c r="W21" s="60"/>
      <c r="X21" s="60"/>
      <c r="Y21" s="60"/>
      <c r="Z21" s="60"/>
      <c r="AA21" s="36" t="s">
        <v>143</v>
      </c>
      <c r="AB21" s="36" t="s">
        <v>44</v>
      </c>
    </row>
    <row r="22" s="4" customFormat="1" ht="147" hidden="1" customHeight="1" spans="1:28">
      <c r="A22" s="31">
        <v>16</v>
      </c>
      <c r="B22" s="31" t="s">
        <v>144</v>
      </c>
      <c r="C22" s="31" t="s">
        <v>145</v>
      </c>
      <c r="D22" s="31" t="str">
        <f>VLOOKUP(C22,'年度计划4.11进度表-47个项目'!C:C,1,FALSE)</f>
        <v>洛浦县2025年支持稳岗就业一次性交通补助项目</v>
      </c>
      <c r="E22" s="31" t="s">
        <v>89</v>
      </c>
      <c r="F22" s="31" t="s">
        <v>53</v>
      </c>
      <c r="G22" s="31" t="s">
        <v>65</v>
      </c>
      <c r="H22" s="31" t="s">
        <v>72</v>
      </c>
      <c r="I22" s="32" t="s">
        <v>146</v>
      </c>
      <c r="J22" s="31" t="s">
        <v>91</v>
      </c>
      <c r="K22" s="33"/>
      <c r="L22" s="33" t="s">
        <v>92</v>
      </c>
      <c r="M22" s="33" t="s">
        <v>75</v>
      </c>
      <c r="N22" s="33" t="s">
        <v>93</v>
      </c>
      <c r="O22" s="33" t="s">
        <v>42</v>
      </c>
      <c r="P22" s="34">
        <f t="shared" si="3"/>
        <v>150</v>
      </c>
      <c r="Q22" s="33"/>
      <c r="R22" s="34">
        <f t="shared" si="4"/>
        <v>150</v>
      </c>
      <c r="S22" s="33">
        <v>150</v>
      </c>
      <c r="T22" s="60"/>
      <c r="U22" s="60"/>
      <c r="V22" s="60"/>
      <c r="W22" s="60"/>
      <c r="X22" s="60"/>
      <c r="Y22" s="60"/>
      <c r="Z22" s="60"/>
      <c r="AA22" s="36" t="s">
        <v>147</v>
      </c>
      <c r="AB22" s="36" t="s">
        <v>44</v>
      </c>
    </row>
    <row r="23" s="4" customFormat="1" ht="150" hidden="1" customHeight="1" spans="1:28">
      <c r="A23" s="31">
        <v>17</v>
      </c>
      <c r="B23" s="31" t="s">
        <v>148</v>
      </c>
      <c r="C23" s="31" t="s">
        <v>149</v>
      </c>
      <c r="D23" s="31" t="str">
        <f>VLOOKUP(C23,'年度计划4.11进度表-47个项目'!C:C,1,FALSE)</f>
        <v>洛浦县4乡5镇社会化服务点提档升级建设项目</v>
      </c>
      <c r="E23" s="31" t="s">
        <v>47</v>
      </c>
      <c r="F23" s="31" t="s">
        <v>53</v>
      </c>
      <c r="G23" s="31" t="s">
        <v>54</v>
      </c>
      <c r="H23" s="31" t="s">
        <v>123</v>
      </c>
      <c r="I23" s="32" t="s">
        <v>150</v>
      </c>
      <c r="J23" s="31" t="s">
        <v>151</v>
      </c>
      <c r="K23" s="33">
        <v>51</v>
      </c>
      <c r="L23" s="33" t="s">
        <v>75</v>
      </c>
      <c r="M23" s="33" t="s">
        <v>75</v>
      </c>
      <c r="N23" s="33" t="s">
        <v>76</v>
      </c>
      <c r="O23" s="33" t="s">
        <v>42</v>
      </c>
      <c r="P23" s="34">
        <f t="shared" si="3"/>
        <v>800</v>
      </c>
      <c r="Q23" s="33"/>
      <c r="R23" s="34">
        <f t="shared" si="4"/>
        <v>800</v>
      </c>
      <c r="S23" s="33">
        <v>800</v>
      </c>
      <c r="T23" s="33"/>
      <c r="U23" s="60"/>
      <c r="V23" s="60"/>
      <c r="W23" s="60"/>
      <c r="X23" s="60"/>
      <c r="Y23" s="60"/>
      <c r="Z23" s="60"/>
      <c r="AA23" s="36" t="s">
        <v>152</v>
      </c>
      <c r="AB23" s="36" t="s">
        <v>44</v>
      </c>
    </row>
    <row r="24" s="4" customFormat="1" ht="249" hidden="1" customHeight="1" spans="1:28">
      <c r="A24" s="31">
        <v>18</v>
      </c>
      <c r="B24" s="31" t="s">
        <v>153</v>
      </c>
      <c r="C24" s="46" t="s">
        <v>154</v>
      </c>
      <c r="D24" s="31" t="e">
        <f>VLOOKUP(C24,'年度计划4.11进度表-47个项目'!C:C,1,FALSE)</f>
        <v>#N/A</v>
      </c>
      <c r="E24" s="47" t="s">
        <v>47</v>
      </c>
      <c r="F24" s="48" t="s">
        <v>53</v>
      </c>
      <c r="G24" s="48" t="s">
        <v>155</v>
      </c>
      <c r="H24" s="46" t="s">
        <v>156</v>
      </c>
      <c r="I24" s="49" t="s">
        <v>157</v>
      </c>
      <c r="J24" s="46" t="s">
        <v>38</v>
      </c>
      <c r="K24" s="46">
        <v>4.4</v>
      </c>
      <c r="L24" s="48" t="s">
        <v>39</v>
      </c>
      <c r="M24" s="48" t="s">
        <v>40</v>
      </c>
      <c r="N24" s="46" t="s">
        <v>41</v>
      </c>
      <c r="O24" s="50" t="s">
        <v>42</v>
      </c>
      <c r="P24" s="65">
        <f t="shared" ref="P24:P39" si="5">Q24+R24+W24</f>
        <v>581.5</v>
      </c>
      <c r="Q24" s="65"/>
      <c r="R24" s="65">
        <f t="shared" si="4"/>
        <v>581.5</v>
      </c>
      <c r="S24" s="53">
        <v>581.5</v>
      </c>
      <c r="T24" s="34"/>
      <c r="U24" s="34"/>
      <c r="V24" s="34"/>
      <c r="W24" s="34"/>
      <c r="X24" s="76"/>
      <c r="Y24" s="76"/>
      <c r="Z24" s="76"/>
      <c r="AA24" s="46" t="s">
        <v>158</v>
      </c>
      <c r="AB24" s="36" t="s">
        <v>44</v>
      </c>
    </row>
    <row r="25" s="66" customFormat="1" ht="240" hidden="1" customHeight="1" spans="1:28">
      <c r="A25" s="31">
        <v>19</v>
      </c>
      <c r="B25" s="31" t="s">
        <v>159</v>
      </c>
      <c r="C25" s="46" t="s">
        <v>160</v>
      </c>
      <c r="D25" s="31" t="str">
        <f>VLOOKUP(C25,'年度计划4.11进度表-47个项目'!C:C,1,FALSE)</f>
        <v>洛浦县恰尔巴格镇阿依玛克村等3个村防渗渠改造建设项目</v>
      </c>
      <c r="E25" s="47" t="s">
        <v>47</v>
      </c>
      <c r="F25" s="48" t="s">
        <v>53</v>
      </c>
      <c r="G25" s="48" t="s">
        <v>155</v>
      </c>
      <c r="H25" s="46" t="s">
        <v>161</v>
      </c>
      <c r="I25" s="49" t="s">
        <v>162</v>
      </c>
      <c r="J25" s="46" t="s">
        <v>38</v>
      </c>
      <c r="K25" s="46">
        <v>5.68</v>
      </c>
      <c r="L25" s="48" t="s">
        <v>39</v>
      </c>
      <c r="M25" s="48" t="s">
        <v>40</v>
      </c>
      <c r="N25" s="46" t="s">
        <v>41</v>
      </c>
      <c r="O25" s="50" t="s">
        <v>118</v>
      </c>
      <c r="P25" s="37">
        <f t="shared" si="5"/>
        <v>426.028</v>
      </c>
      <c r="Q25" s="37"/>
      <c r="R25" s="37">
        <f t="shared" si="4"/>
        <v>426.028</v>
      </c>
      <c r="S25" s="77">
        <v>426.028</v>
      </c>
      <c r="T25" s="34"/>
      <c r="U25" s="34"/>
      <c r="V25" s="34"/>
      <c r="W25" s="34"/>
      <c r="X25" s="76"/>
      <c r="Y25" s="76"/>
      <c r="Z25" s="76"/>
      <c r="AA25" s="46" t="s">
        <v>158</v>
      </c>
      <c r="AB25" s="36" t="s">
        <v>44</v>
      </c>
    </row>
    <row r="26" s="66" customFormat="1" ht="249" hidden="1" customHeight="1" spans="1:28">
      <c r="A26" s="31">
        <v>20</v>
      </c>
      <c r="B26" s="31" t="s">
        <v>163</v>
      </c>
      <c r="C26" s="46" t="s">
        <v>164</v>
      </c>
      <c r="D26" s="31" t="str">
        <f>VLOOKUP(C26,'年度计划4.11进度表-47个项目'!C:C,1,FALSE)</f>
        <v>洛浦县恰尔巴格镇巴什格加村等4个村防渗渠建设项目</v>
      </c>
      <c r="E26" s="47" t="s">
        <v>47</v>
      </c>
      <c r="F26" s="48" t="s">
        <v>53</v>
      </c>
      <c r="G26" s="48" t="s">
        <v>155</v>
      </c>
      <c r="H26" s="46" t="s">
        <v>165</v>
      </c>
      <c r="I26" s="49" t="s">
        <v>166</v>
      </c>
      <c r="J26" s="46" t="s">
        <v>38</v>
      </c>
      <c r="K26" s="46">
        <v>7.28</v>
      </c>
      <c r="L26" s="48" t="s">
        <v>39</v>
      </c>
      <c r="M26" s="48" t="s">
        <v>40</v>
      </c>
      <c r="N26" s="46" t="s">
        <v>41</v>
      </c>
      <c r="O26" s="50" t="s">
        <v>118</v>
      </c>
      <c r="P26" s="65">
        <f t="shared" si="5"/>
        <v>569.5</v>
      </c>
      <c r="Q26" s="65"/>
      <c r="R26" s="65">
        <f t="shared" si="4"/>
        <v>569.5</v>
      </c>
      <c r="S26" s="53">
        <v>569.5</v>
      </c>
      <c r="T26" s="34"/>
      <c r="U26" s="34"/>
      <c r="V26" s="34"/>
      <c r="W26" s="34"/>
      <c r="X26" s="76"/>
      <c r="Y26" s="76"/>
      <c r="Z26" s="76"/>
      <c r="AA26" s="46" t="s">
        <v>158</v>
      </c>
      <c r="AB26" s="46" t="s">
        <v>167</v>
      </c>
    </row>
    <row r="27" s="66" customFormat="1" ht="255" hidden="1" customHeight="1" spans="1:28">
      <c r="A27" s="31">
        <v>21</v>
      </c>
      <c r="B27" s="31" t="s">
        <v>168</v>
      </c>
      <c r="C27" s="46" t="s">
        <v>169</v>
      </c>
      <c r="D27" s="31" t="e">
        <f>VLOOKUP(C27,'年度计划4.11进度表-47个项目'!C:C,1,FALSE)</f>
        <v>#N/A</v>
      </c>
      <c r="E27" s="47" t="s">
        <v>47</v>
      </c>
      <c r="F27" s="48" t="s">
        <v>53</v>
      </c>
      <c r="G27" s="48" t="s">
        <v>155</v>
      </c>
      <c r="H27" s="46" t="s">
        <v>170</v>
      </c>
      <c r="I27"/>
      <c r="J27" s="46" t="s">
        <v>38</v>
      </c>
      <c r="K27" s="46">
        <v>6.648</v>
      </c>
      <c r="L27" s="48" t="s">
        <v>39</v>
      </c>
      <c r="M27" s="48" t="s">
        <v>40</v>
      </c>
      <c r="N27" s="46" t="s">
        <v>41</v>
      </c>
      <c r="O27" s="50" t="s">
        <v>42</v>
      </c>
      <c r="P27" s="34">
        <f t="shared" si="5"/>
        <v>504</v>
      </c>
      <c r="Q27" s="34"/>
      <c r="R27" s="34">
        <f t="shared" si="4"/>
        <v>504</v>
      </c>
      <c r="S27" s="50">
        <v>504</v>
      </c>
      <c r="T27" s="34"/>
      <c r="U27" s="34"/>
      <c r="V27" s="34"/>
      <c r="W27" s="34"/>
      <c r="X27" s="76"/>
      <c r="Y27" s="76"/>
      <c r="Z27" s="76"/>
      <c r="AA27" s="46" t="s">
        <v>158</v>
      </c>
      <c r="AB27" s="36" t="s">
        <v>44</v>
      </c>
    </row>
    <row r="28" s="5" customFormat="1" ht="248" hidden="1" customHeight="1" spans="1:28">
      <c r="A28" s="31">
        <v>22</v>
      </c>
      <c r="B28" s="31" t="s">
        <v>171</v>
      </c>
      <c r="C28" s="46" t="s">
        <v>172</v>
      </c>
      <c r="D28" s="31" t="e">
        <f>VLOOKUP(C28,'年度计划4.11进度表-47个项目'!C:C,1,FALSE)</f>
        <v>#N/A</v>
      </c>
      <c r="E28" s="47" t="s">
        <v>47</v>
      </c>
      <c r="F28" s="48" t="s">
        <v>53</v>
      </c>
      <c r="G28" s="48" t="s">
        <v>155</v>
      </c>
      <c r="H28" s="46" t="s">
        <v>36</v>
      </c>
      <c r="I28" s="49" t="s">
        <v>173</v>
      </c>
      <c r="J28" s="46" t="s">
        <v>38</v>
      </c>
      <c r="K28" s="46">
        <v>5.78</v>
      </c>
      <c r="L28" s="48" t="s">
        <v>39</v>
      </c>
      <c r="M28" s="48" t="s">
        <v>40</v>
      </c>
      <c r="N28" s="46" t="s">
        <v>41</v>
      </c>
      <c r="O28" s="50" t="s">
        <v>42</v>
      </c>
      <c r="P28" s="65">
        <f t="shared" si="5"/>
        <v>1473.9</v>
      </c>
      <c r="Q28" s="53"/>
      <c r="R28" s="65">
        <f t="shared" si="4"/>
        <v>1473.9</v>
      </c>
      <c r="S28" s="53">
        <v>1473.9</v>
      </c>
      <c r="T28" s="50"/>
      <c r="U28" s="50"/>
      <c r="V28" s="50"/>
      <c r="W28" s="50"/>
      <c r="X28" s="50"/>
      <c r="Y28" s="50"/>
      <c r="Z28" s="50"/>
      <c r="AA28" s="46" t="s">
        <v>158</v>
      </c>
      <c r="AB28" s="46" t="s">
        <v>174</v>
      </c>
    </row>
    <row r="29" s="66" customFormat="1" ht="252" hidden="1" customHeight="1" spans="1:28">
      <c r="A29" s="31">
        <v>23</v>
      </c>
      <c r="B29" s="31" t="s">
        <v>175</v>
      </c>
      <c r="C29" s="46" t="s">
        <v>176</v>
      </c>
      <c r="D29" s="31" t="str">
        <f>VLOOKUP(C29,'年度计划4.11进度表-47个项目'!C:C,1,FALSE)</f>
        <v>洛浦县多鲁镇阿特什墩村防渗渠建设项目</v>
      </c>
      <c r="E29" s="47" t="s">
        <v>47</v>
      </c>
      <c r="F29" s="48" t="s">
        <v>53</v>
      </c>
      <c r="G29" s="48" t="s">
        <v>155</v>
      </c>
      <c r="H29" s="46" t="s">
        <v>177</v>
      </c>
      <c r="I29" s="49" t="s">
        <v>178</v>
      </c>
      <c r="J29" s="46" t="s">
        <v>38</v>
      </c>
      <c r="K29" s="46">
        <v>9.5</v>
      </c>
      <c r="L29" s="48" t="s">
        <v>39</v>
      </c>
      <c r="M29" s="48" t="s">
        <v>40</v>
      </c>
      <c r="N29" s="46" t="s">
        <v>41</v>
      </c>
      <c r="O29" s="50" t="s">
        <v>42</v>
      </c>
      <c r="P29" s="65">
        <f t="shared" si="5"/>
        <v>712.5</v>
      </c>
      <c r="Q29" s="34"/>
      <c r="R29" s="65">
        <f t="shared" si="4"/>
        <v>712.5</v>
      </c>
      <c r="S29" s="53">
        <v>712.5</v>
      </c>
      <c r="T29" s="34"/>
      <c r="U29" s="34"/>
      <c r="V29" s="34"/>
      <c r="W29" s="34"/>
      <c r="X29" s="76"/>
      <c r="Y29" s="76"/>
      <c r="Z29" s="76"/>
      <c r="AA29" s="46" t="s">
        <v>158</v>
      </c>
      <c r="AB29" s="36" t="s">
        <v>44</v>
      </c>
    </row>
    <row r="30" s="66" customFormat="1" ht="263" hidden="1" customHeight="1" spans="1:28">
      <c r="A30" s="31">
        <v>24</v>
      </c>
      <c r="B30" s="31" t="s">
        <v>179</v>
      </c>
      <c r="C30" s="46" t="s">
        <v>180</v>
      </c>
      <c r="D30" s="31" t="str">
        <f>VLOOKUP(C30,'年度计划4.11进度表-47个项目'!C:C,1,FALSE)</f>
        <v>洛浦县多鲁镇塘玛合尼村等4个村支渠防渗建设项目</v>
      </c>
      <c r="E30" s="47" t="s">
        <v>47</v>
      </c>
      <c r="F30" s="48" t="s">
        <v>53</v>
      </c>
      <c r="G30" s="48" t="s">
        <v>155</v>
      </c>
      <c r="H30" s="46" t="s">
        <v>181</v>
      </c>
      <c r="I30" s="49" t="s">
        <v>182</v>
      </c>
      <c r="J30" s="46" t="s">
        <v>38</v>
      </c>
      <c r="K30" s="46">
        <v>5.878</v>
      </c>
      <c r="L30" s="48" t="s">
        <v>39</v>
      </c>
      <c r="M30" s="48" t="s">
        <v>40</v>
      </c>
      <c r="N30" s="46" t="s">
        <v>41</v>
      </c>
      <c r="O30" s="50" t="s">
        <v>42</v>
      </c>
      <c r="P30" s="34">
        <f t="shared" si="5"/>
        <v>577.24</v>
      </c>
      <c r="Q30" s="34"/>
      <c r="R30" s="34">
        <f t="shared" si="4"/>
        <v>577.24</v>
      </c>
      <c r="S30" s="50">
        <v>577.24</v>
      </c>
      <c r="T30" s="34"/>
      <c r="U30" s="34"/>
      <c r="V30" s="34"/>
      <c r="W30" s="34"/>
      <c r="X30" s="76"/>
      <c r="Y30" s="76"/>
      <c r="Z30" s="76"/>
      <c r="AA30" s="46" t="s">
        <v>158</v>
      </c>
      <c r="AB30" s="36" t="s">
        <v>44</v>
      </c>
    </row>
    <row r="31" s="5" customFormat="1" ht="128" hidden="1" customHeight="1" spans="1:28">
      <c r="A31" s="31">
        <v>25</v>
      </c>
      <c r="B31" s="31" t="s">
        <v>183</v>
      </c>
      <c r="C31" s="46" t="s">
        <v>184</v>
      </c>
      <c r="D31" s="31" t="e">
        <f>VLOOKUP(C31,'年度计划4.11进度表-47个项目'!C:C,1,FALSE)</f>
        <v>#N/A</v>
      </c>
      <c r="E31" s="48" t="s">
        <v>33</v>
      </c>
      <c r="F31" s="48" t="s">
        <v>53</v>
      </c>
      <c r="G31" s="48" t="s">
        <v>155</v>
      </c>
      <c r="H31" s="46" t="s">
        <v>185</v>
      </c>
      <c r="I31" s="49" t="s">
        <v>186</v>
      </c>
      <c r="J31" s="46" t="s">
        <v>187</v>
      </c>
      <c r="K31" s="46">
        <v>7</v>
      </c>
      <c r="L31" s="48" t="s">
        <v>39</v>
      </c>
      <c r="M31" s="48" t="s">
        <v>40</v>
      </c>
      <c r="N31" s="46" t="s">
        <v>41</v>
      </c>
      <c r="O31" s="50" t="s">
        <v>42</v>
      </c>
      <c r="P31" s="34">
        <f t="shared" si="5"/>
        <v>510</v>
      </c>
      <c r="Q31" s="50"/>
      <c r="R31" s="34">
        <f t="shared" si="4"/>
        <v>510</v>
      </c>
      <c r="S31" s="50"/>
      <c r="T31" s="50">
        <v>510</v>
      </c>
      <c r="U31" s="50"/>
      <c r="V31" s="50"/>
      <c r="W31" s="50"/>
      <c r="X31" s="50"/>
      <c r="Y31" s="50"/>
      <c r="Z31" s="50"/>
      <c r="AA31" s="46" t="s">
        <v>188</v>
      </c>
      <c r="AB31" s="36" t="s">
        <v>44</v>
      </c>
    </row>
    <row r="32" s="5" customFormat="1" ht="136" hidden="1" customHeight="1" spans="1:28">
      <c r="A32" s="31">
        <v>26</v>
      </c>
      <c r="B32" s="31" t="s">
        <v>189</v>
      </c>
      <c r="C32" s="78" t="s">
        <v>190</v>
      </c>
      <c r="D32" s="31" t="e">
        <f>VLOOKUP(C32,'年度计划4.11进度表-47个项目'!C:C,1,FALSE)</f>
        <v>#N/A</v>
      </c>
      <c r="E32" s="47" t="s">
        <v>47</v>
      </c>
      <c r="F32" s="48" t="s">
        <v>53</v>
      </c>
      <c r="G32" s="48" t="s">
        <v>155</v>
      </c>
      <c r="H32" s="46" t="s">
        <v>191</v>
      </c>
      <c r="I32" s="49" t="s">
        <v>192</v>
      </c>
      <c r="J32" s="46" t="s">
        <v>38</v>
      </c>
      <c r="K32" s="46">
        <v>8.1</v>
      </c>
      <c r="L32" s="48" t="s">
        <v>39</v>
      </c>
      <c r="M32" s="48" t="s">
        <v>40</v>
      </c>
      <c r="N32" s="46" t="s">
        <v>41</v>
      </c>
      <c r="O32" s="50" t="s">
        <v>42</v>
      </c>
      <c r="P32" s="51">
        <f t="shared" si="5"/>
        <v>862.01</v>
      </c>
      <c r="Q32" s="52"/>
      <c r="R32" s="51">
        <f t="shared" si="4"/>
        <v>862.01</v>
      </c>
      <c r="S32" s="52">
        <v>862.01</v>
      </c>
      <c r="T32" s="50"/>
      <c r="U32" s="50"/>
      <c r="V32" s="50"/>
      <c r="W32" s="50"/>
      <c r="X32" s="50"/>
      <c r="Y32" s="50"/>
      <c r="Z32" s="50"/>
      <c r="AA32" s="46" t="s">
        <v>193</v>
      </c>
      <c r="AB32" s="36" t="s">
        <v>44</v>
      </c>
    </row>
    <row r="33" s="5" customFormat="1" ht="276" hidden="1" customHeight="1" spans="1:28">
      <c r="A33" s="31">
        <v>27</v>
      </c>
      <c r="B33" s="31" t="s">
        <v>194</v>
      </c>
      <c r="C33" s="78" t="s">
        <v>195</v>
      </c>
      <c r="D33" s="31" t="e">
        <f>VLOOKUP(C33,'年度计划4.11进度表-47个项目'!C:C,1,FALSE)</f>
        <v>#N/A</v>
      </c>
      <c r="E33" s="47" t="s">
        <v>47</v>
      </c>
      <c r="F33" s="48" t="s">
        <v>53</v>
      </c>
      <c r="G33" s="48" t="s">
        <v>155</v>
      </c>
      <c r="H33" s="46" t="s">
        <v>196</v>
      </c>
      <c r="I33" s="49" t="s">
        <v>197</v>
      </c>
      <c r="J33" s="46" t="s">
        <v>38</v>
      </c>
      <c r="K33" s="46">
        <v>3.5</v>
      </c>
      <c r="L33" s="48" t="s">
        <v>39</v>
      </c>
      <c r="M33" s="48" t="s">
        <v>40</v>
      </c>
      <c r="N33" s="46" t="s">
        <v>41</v>
      </c>
      <c r="O33" s="50" t="s">
        <v>42</v>
      </c>
      <c r="P33" s="65">
        <f t="shared" si="5"/>
        <v>2030.8</v>
      </c>
      <c r="Q33" s="53"/>
      <c r="R33" s="65">
        <f t="shared" si="4"/>
        <v>2030.8</v>
      </c>
      <c r="S33" s="53">
        <v>2030.8</v>
      </c>
      <c r="T33" s="50"/>
      <c r="U33" s="50"/>
      <c r="V33" s="50"/>
      <c r="W33" s="50"/>
      <c r="X33" s="50"/>
      <c r="Y33" s="50"/>
      <c r="Z33" s="50"/>
      <c r="AA33" s="46" t="s">
        <v>193</v>
      </c>
      <c r="AB33" s="36" t="s">
        <v>44</v>
      </c>
    </row>
    <row r="34" s="5" customFormat="1" ht="273" hidden="1" customHeight="1" spans="1:28">
      <c r="A34" s="31">
        <v>28</v>
      </c>
      <c r="B34" s="31" t="s">
        <v>198</v>
      </c>
      <c r="C34" s="78" t="s">
        <v>199</v>
      </c>
      <c r="D34" s="31" t="e">
        <f>VLOOKUP(C34,'年度计划4.11进度表-47个项目'!C:C,1,FALSE)</f>
        <v>#N/A</v>
      </c>
      <c r="E34" s="47" t="s">
        <v>47</v>
      </c>
      <c r="F34" s="48" t="s">
        <v>53</v>
      </c>
      <c r="G34" s="48" t="s">
        <v>155</v>
      </c>
      <c r="H34" s="46" t="s">
        <v>200</v>
      </c>
      <c r="I34" s="49" t="s">
        <v>201</v>
      </c>
      <c r="J34" s="46" t="s">
        <v>38</v>
      </c>
      <c r="K34" s="46">
        <v>4.15</v>
      </c>
      <c r="L34" s="48" t="s">
        <v>60</v>
      </c>
      <c r="M34" s="48" t="s">
        <v>40</v>
      </c>
      <c r="N34" s="33" t="s">
        <v>142</v>
      </c>
      <c r="O34" s="50" t="s">
        <v>42</v>
      </c>
      <c r="P34" s="51">
        <f t="shared" si="5"/>
        <v>2892.41</v>
      </c>
      <c r="Q34" s="52"/>
      <c r="R34" s="51">
        <f t="shared" si="4"/>
        <v>2892.41</v>
      </c>
      <c r="S34" s="52">
        <v>2892.41</v>
      </c>
      <c r="T34" s="50"/>
      <c r="U34" s="50"/>
      <c r="V34" s="50"/>
      <c r="W34" s="50"/>
      <c r="X34" s="50"/>
      <c r="Y34" s="50"/>
      <c r="Z34" s="50"/>
      <c r="AA34" s="46" t="s">
        <v>193</v>
      </c>
      <c r="AB34" s="36" t="s">
        <v>44</v>
      </c>
    </row>
    <row r="35" s="5" customFormat="1" ht="163" hidden="1" customHeight="1" spans="1:28">
      <c r="A35" s="31">
        <v>29</v>
      </c>
      <c r="B35" s="31" t="s">
        <v>202</v>
      </c>
      <c r="C35" s="46" t="s">
        <v>203</v>
      </c>
      <c r="D35" s="31" t="str">
        <f>VLOOKUP(C35,'年度计划4.11进度表-47个项目'!C:C,1,FALSE)</f>
        <v>和田地区洛浦县抗旱应急水源恢复工程（一期）</v>
      </c>
      <c r="E35" s="47" t="s">
        <v>47</v>
      </c>
      <c r="F35" s="48" t="s">
        <v>53</v>
      </c>
      <c r="G35" s="48" t="s">
        <v>155</v>
      </c>
      <c r="H35" s="46" t="s">
        <v>140</v>
      </c>
      <c r="I35" s="49" t="s">
        <v>204</v>
      </c>
      <c r="J35" s="46" t="s">
        <v>205</v>
      </c>
      <c r="K35" s="46">
        <v>139</v>
      </c>
      <c r="L35" s="48" t="s">
        <v>39</v>
      </c>
      <c r="M35" s="48" t="s">
        <v>40</v>
      </c>
      <c r="N35" s="46" t="s">
        <v>41</v>
      </c>
      <c r="O35" s="50" t="s">
        <v>42</v>
      </c>
      <c r="P35" s="51">
        <f t="shared" si="5"/>
        <v>971.19</v>
      </c>
      <c r="Q35" s="52"/>
      <c r="R35" s="51">
        <f t="shared" si="4"/>
        <v>971.19</v>
      </c>
      <c r="S35" s="52">
        <v>971.19</v>
      </c>
      <c r="T35" s="50"/>
      <c r="U35" s="50"/>
      <c r="V35" s="50"/>
      <c r="W35" s="50"/>
      <c r="X35" s="50"/>
      <c r="Y35" s="50"/>
      <c r="Z35" s="50"/>
      <c r="AA35" s="46" t="s">
        <v>206</v>
      </c>
      <c r="AB35" s="36" t="s">
        <v>44</v>
      </c>
    </row>
    <row r="36" s="5" customFormat="1" ht="143" hidden="1" customHeight="1" spans="1:28">
      <c r="A36" s="31">
        <v>30</v>
      </c>
      <c r="B36" s="31" t="s">
        <v>207</v>
      </c>
      <c r="C36" s="79" t="s">
        <v>208</v>
      </c>
      <c r="D36" s="31" t="e">
        <f>VLOOKUP(C36,'年度计划4.11进度表-47个项目'!C:C,1,FALSE)</f>
        <v>#N/A</v>
      </c>
      <c r="E36" s="46" t="s">
        <v>47</v>
      </c>
      <c r="F36" s="46" t="s">
        <v>53</v>
      </c>
      <c r="G36" s="46" t="s">
        <v>209</v>
      </c>
      <c r="H36" s="46" t="s">
        <v>210</v>
      </c>
      <c r="I36" s="80" t="s">
        <v>211</v>
      </c>
      <c r="J36" s="46" t="s">
        <v>38</v>
      </c>
      <c r="K36" s="46">
        <v>1.6</v>
      </c>
      <c r="L36" s="48" t="s">
        <v>39</v>
      </c>
      <c r="M36" s="48" t="s">
        <v>40</v>
      </c>
      <c r="N36" s="46" t="s">
        <v>41</v>
      </c>
      <c r="O36" s="50" t="s">
        <v>42</v>
      </c>
      <c r="P36" s="34">
        <f t="shared" si="5"/>
        <v>5208</v>
      </c>
      <c r="Q36" s="50"/>
      <c r="R36" s="34">
        <f t="shared" si="4"/>
        <v>5208</v>
      </c>
      <c r="S36" s="50">
        <v>5208</v>
      </c>
      <c r="T36" s="50"/>
      <c r="U36" s="50"/>
      <c r="V36" s="50"/>
      <c r="W36" s="50"/>
      <c r="X36" s="50"/>
      <c r="Y36" s="50"/>
      <c r="Z36" s="50"/>
      <c r="AA36" s="36" t="s">
        <v>50</v>
      </c>
      <c r="AB36" s="36" t="s">
        <v>212</v>
      </c>
    </row>
    <row r="37" s="5" customFormat="1" ht="241" hidden="1" customHeight="1" spans="1:28">
      <c r="A37" s="31">
        <v>31</v>
      </c>
      <c r="B37" s="31" t="s">
        <v>213</v>
      </c>
      <c r="C37" s="79" t="s">
        <v>214</v>
      </c>
      <c r="D37" s="31" t="e">
        <f>VLOOKUP(C37,'年度计划4.11进度表-47个项目'!C:C,1,FALSE)</f>
        <v>#N/A</v>
      </c>
      <c r="E37" s="79" t="s">
        <v>47</v>
      </c>
      <c r="F37" s="79" t="s">
        <v>53</v>
      </c>
      <c r="G37" s="79" t="s">
        <v>209</v>
      </c>
      <c r="H37" s="79" t="s">
        <v>215</v>
      </c>
      <c r="I37" s="79" t="s">
        <v>216</v>
      </c>
      <c r="J37" s="46" t="s">
        <v>217</v>
      </c>
      <c r="K37" s="46">
        <v>1</v>
      </c>
      <c r="L37" s="48" t="s">
        <v>39</v>
      </c>
      <c r="M37" s="48" t="s">
        <v>40</v>
      </c>
      <c r="N37" s="46" t="s">
        <v>41</v>
      </c>
      <c r="O37" s="50" t="s">
        <v>42</v>
      </c>
      <c r="P37" s="34">
        <f t="shared" si="5"/>
        <v>7100</v>
      </c>
      <c r="Q37" s="50"/>
      <c r="R37" s="34">
        <f t="shared" si="4"/>
        <v>7100</v>
      </c>
      <c r="S37" s="50">
        <v>7100</v>
      </c>
      <c r="T37" s="50"/>
      <c r="U37" s="50"/>
      <c r="V37" s="50"/>
      <c r="W37" s="50"/>
      <c r="X37" s="50"/>
      <c r="Y37" s="50"/>
      <c r="Z37" s="50"/>
      <c r="AA37" s="36" t="s">
        <v>218</v>
      </c>
      <c r="AB37" s="36"/>
    </row>
    <row r="38" s="5" customFormat="1" ht="234" hidden="1" customHeight="1" spans="1:28">
      <c r="A38" s="31">
        <v>32</v>
      </c>
      <c r="B38" s="31" t="s">
        <v>219</v>
      </c>
      <c r="C38" s="79" t="s">
        <v>220</v>
      </c>
      <c r="D38" s="31" t="e">
        <f>VLOOKUP(C38,'年度计划4.11进度表-47个项目'!C:C,1,FALSE)</f>
        <v>#N/A</v>
      </c>
      <c r="E38" s="79" t="s">
        <v>47</v>
      </c>
      <c r="F38" s="79" t="s">
        <v>53</v>
      </c>
      <c r="G38" s="79" t="s">
        <v>209</v>
      </c>
      <c r="H38" s="79" t="s">
        <v>221</v>
      </c>
      <c r="I38" s="80" t="s">
        <v>222</v>
      </c>
      <c r="J38" s="46" t="s">
        <v>223</v>
      </c>
      <c r="K38" s="46">
        <v>10.6</v>
      </c>
      <c r="L38" s="48" t="s">
        <v>39</v>
      </c>
      <c r="M38" s="48" t="s">
        <v>40</v>
      </c>
      <c r="N38" s="46" t="s">
        <v>41</v>
      </c>
      <c r="O38" s="50" t="s">
        <v>42</v>
      </c>
      <c r="P38" s="34">
        <f t="shared" si="5"/>
        <v>3392</v>
      </c>
      <c r="Q38" s="50"/>
      <c r="R38" s="34">
        <f t="shared" si="4"/>
        <v>3392</v>
      </c>
      <c r="S38" s="81">
        <f>10.6*320</f>
        <v>3392</v>
      </c>
      <c r="T38" s="50"/>
      <c r="U38" s="50"/>
      <c r="V38" s="50"/>
      <c r="W38" s="50"/>
      <c r="X38" s="50"/>
      <c r="Y38" s="50"/>
      <c r="Z38" s="50"/>
      <c r="AA38" s="36" t="s">
        <v>224</v>
      </c>
      <c r="AB38" s="36"/>
    </row>
    <row r="39" s="5" customFormat="1" ht="143" hidden="1" customHeight="1" spans="1:28">
      <c r="A39" s="31">
        <v>33</v>
      </c>
      <c r="B39" s="31" t="s">
        <v>225</v>
      </c>
      <c r="C39" s="79" t="s">
        <v>226</v>
      </c>
      <c r="D39" s="31" t="e">
        <f>VLOOKUP(C39,'年度计划4.11进度表-47个项目'!C:C,1,FALSE)</f>
        <v>#N/A</v>
      </c>
      <c r="E39" s="79" t="s">
        <v>47</v>
      </c>
      <c r="F39" s="79" t="s">
        <v>53</v>
      </c>
      <c r="G39" s="79" t="s">
        <v>209</v>
      </c>
      <c r="H39" s="79" t="s">
        <v>221</v>
      </c>
      <c r="I39" s="80" t="s">
        <v>227</v>
      </c>
      <c r="J39" s="46" t="s">
        <v>223</v>
      </c>
      <c r="K39" s="46">
        <v>5.7</v>
      </c>
      <c r="L39" s="48" t="s">
        <v>39</v>
      </c>
      <c r="M39" s="48" t="s">
        <v>40</v>
      </c>
      <c r="N39" s="46" t="s">
        <v>41</v>
      </c>
      <c r="O39" s="50" t="s">
        <v>42</v>
      </c>
      <c r="P39" s="34">
        <f t="shared" si="5"/>
        <v>2500</v>
      </c>
      <c r="Q39" s="50"/>
      <c r="R39" s="34">
        <f t="shared" si="4"/>
        <v>2500</v>
      </c>
      <c r="S39" s="81">
        <v>2500</v>
      </c>
      <c r="T39" s="50"/>
      <c r="U39" s="50"/>
      <c r="V39" s="50"/>
      <c r="W39" s="50"/>
      <c r="X39" s="50"/>
      <c r="Y39" s="50"/>
      <c r="Z39" s="50"/>
      <c r="AA39" s="36" t="s">
        <v>228</v>
      </c>
      <c r="AB39" s="36"/>
    </row>
    <row r="40" s="5" customFormat="1" ht="143" hidden="1" customHeight="1" spans="1:28">
      <c r="A40" s="31">
        <v>34</v>
      </c>
      <c r="B40" s="31" t="s">
        <v>229</v>
      </c>
      <c r="C40" s="46" t="s">
        <v>230</v>
      </c>
      <c r="D40" s="31" t="e">
        <f>VLOOKUP(C40,'年度计划4.11进度表-47个项目'!C:C,1,FALSE)</f>
        <v>#N/A</v>
      </c>
      <c r="E40" s="47" t="s">
        <v>47</v>
      </c>
      <c r="F40" s="48" t="s">
        <v>231</v>
      </c>
      <c r="G40" s="48" t="s">
        <v>155</v>
      </c>
      <c r="H40" s="46" t="s">
        <v>123</v>
      </c>
      <c r="I40" s="49" t="s">
        <v>232</v>
      </c>
      <c r="J40" s="46" t="s">
        <v>38</v>
      </c>
      <c r="K40" s="46">
        <v>7.786</v>
      </c>
      <c r="L40" s="48" t="s">
        <v>39</v>
      </c>
      <c r="M40" s="48" t="s">
        <v>40</v>
      </c>
      <c r="N40" s="46" t="s">
        <v>41</v>
      </c>
      <c r="O40" s="50" t="s">
        <v>42</v>
      </c>
      <c r="P40" s="51">
        <f>7.786*80+559*0.55+83*0.25</f>
        <v>951.08</v>
      </c>
      <c r="Q40" s="51"/>
      <c r="R40" s="51">
        <v>951.08</v>
      </c>
      <c r="S40" s="52">
        <v>951.08</v>
      </c>
      <c r="T40" s="50"/>
      <c r="U40" s="50"/>
      <c r="V40" s="50"/>
      <c r="W40" s="50"/>
      <c r="X40" s="50"/>
      <c r="Y40" s="50"/>
      <c r="Z40" s="50"/>
      <c r="AA40" s="46" t="s">
        <v>158</v>
      </c>
      <c r="AB40" s="36"/>
    </row>
    <row r="41" s="5" customFormat="1" ht="143" hidden="1" customHeight="1" spans="1:28">
      <c r="A41" s="31">
        <v>35</v>
      </c>
      <c r="B41" s="31" t="s">
        <v>233</v>
      </c>
      <c r="C41" s="46" t="s">
        <v>234</v>
      </c>
      <c r="D41" s="31" t="e">
        <f>VLOOKUP(C41,'年度计划4.11进度表-47个项目'!C:C,1,FALSE)</f>
        <v>#N/A</v>
      </c>
      <c r="E41" s="47" t="s">
        <v>47</v>
      </c>
      <c r="F41" s="48" t="s">
        <v>231</v>
      </c>
      <c r="G41" s="48" t="s">
        <v>155</v>
      </c>
      <c r="H41" s="46" t="s">
        <v>235</v>
      </c>
      <c r="I41" s="49" t="s">
        <v>236</v>
      </c>
      <c r="J41" s="46"/>
      <c r="K41" s="46"/>
      <c r="L41" s="48" t="s">
        <v>39</v>
      </c>
      <c r="M41" s="48" t="s">
        <v>40</v>
      </c>
      <c r="N41" s="46" t="s">
        <v>41</v>
      </c>
      <c r="O41" s="50" t="s">
        <v>42</v>
      </c>
      <c r="P41" s="34">
        <v>6300</v>
      </c>
      <c r="Q41" s="34"/>
      <c r="R41" s="34">
        <v>6300</v>
      </c>
      <c r="S41" s="50">
        <v>6300</v>
      </c>
      <c r="T41" s="50"/>
      <c r="U41" s="50"/>
      <c r="V41" s="50"/>
      <c r="W41" s="50"/>
      <c r="X41" s="50"/>
      <c r="Y41" s="50"/>
      <c r="Z41" s="50"/>
      <c r="AA41" s="46" t="s">
        <v>158</v>
      </c>
      <c r="AB41" s="36"/>
    </row>
    <row r="42" s="5" customFormat="1" ht="143" hidden="1" customHeight="1" spans="1:28">
      <c r="A42" s="31">
        <v>36</v>
      </c>
      <c r="B42" s="31" t="s">
        <v>237</v>
      </c>
      <c r="C42" s="46" t="s">
        <v>238</v>
      </c>
      <c r="D42" s="31" t="e">
        <f>VLOOKUP(C42,'年度计划4.11进度表-47个项目'!C:C,1,FALSE)</f>
        <v>#N/A</v>
      </c>
      <c r="E42" s="47" t="s">
        <v>47</v>
      </c>
      <c r="F42" s="48" t="s">
        <v>231</v>
      </c>
      <c r="G42" s="48" t="s">
        <v>155</v>
      </c>
      <c r="H42" s="46" t="s">
        <v>239</v>
      </c>
      <c r="I42" s="49" t="s">
        <v>240</v>
      </c>
      <c r="J42" s="46" t="s">
        <v>38</v>
      </c>
      <c r="K42" s="46">
        <f>0.92*1.3+4.44+0.5</f>
        <v>6.136</v>
      </c>
      <c r="L42" s="48" t="s">
        <v>39</v>
      </c>
      <c r="M42" s="48" t="s">
        <v>40</v>
      </c>
      <c r="N42" s="46" t="s">
        <v>41</v>
      </c>
      <c r="O42" s="50" t="s">
        <v>42</v>
      </c>
      <c r="P42" s="34">
        <v>1450</v>
      </c>
      <c r="Q42" s="34"/>
      <c r="R42" s="34">
        <v>1450</v>
      </c>
      <c r="S42" s="50">
        <v>1450</v>
      </c>
      <c r="T42" s="50"/>
      <c r="U42" s="50"/>
      <c r="V42" s="50"/>
      <c r="W42" s="50"/>
      <c r="X42" s="50"/>
      <c r="Y42" s="50"/>
      <c r="Z42" s="50"/>
      <c r="AA42" s="46" t="s">
        <v>158</v>
      </c>
      <c r="AB42" s="36"/>
    </row>
    <row r="43" s="5" customFormat="1" ht="254" customHeight="1" spans="1:28">
      <c r="A43" s="31">
        <v>37</v>
      </c>
      <c r="B43" s="31" t="s">
        <v>241</v>
      </c>
      <c r="C43" s="48" t="s">
        <v>242</v>
      </c>
      <c r="D43" s="31" t="e">
        <f>VLOOKUP(C43,'年度计划4.11进度表-47个项目'!C:C,1,FALSE)</f>
        <v>#N/A</v>
      </c>
      <c r="E43" s="48" t="s">
        <v>33</v>
      </c>
      <c r="F43" s="48" t="s">
        <v>53</v>
      </c>
      <c r="G43" s="48" t="s">
        <v>243</v>
      </c>
      <c r="H43" s="46" t="s">
        <v>123</v>
      </c>
      <c r="I43" s="54" t="s">
        <v>244</v>
      </c>
      <c r="J43" s="46" t="s">
        <v>38</v>
      </c>
      <c r="K43" s="46">
        <v>40.7</v>
      </c>
      <c r="L43" s="48" t="s">
        <v>99</v>
      </c>
      <c r="M43" s="48" t="s">
        <v>99</v>
      </c>
      <c r="N43" s="33" t="s">
        <v>100</v>
      </c>
      <c r="O43" s="50" t="s">
        <v>42</v>
      </c>
      <c r="P43" s="34">
        <f t="shared" ref="P43:P51" si="6">Q43+R43+W43</f>
        <v>2300</v>
      </c>
      <c r="Q43" s="50"/>
      <c r="R43" s="34">
        <f t="shared" ref="R43:R62" si="7">SUM(S43:V43)</f>
        <v>2300</v>
      </c>
      <c r="S43" s="50"/>
      <c r="T43" s="50">
        <v>2300</v>
      </c>
      <c r="U43" s="50"/>
      <c r="V43" s="50"/>
      <c r="W43" s="50"/>
      <c r="X43" s="50"/>
      <c r="Y43" s="50"/>
      <c r="Z43" s="50"/>
      <c r="AA43" s="48" t="s">
        <v>245</v>
      </c>
      <c r="AB43" s="36" t="s">
        <v>44</v>
      </c>
    </row>
    <row r="44" s="5" customFormat="1" ht="249" customHeight="1" spans="1:28">
      <c r="A44" s="31">
        <v>38</v>
      </c>
      <c r="B44" s="31" t="s">
        <v>246</v>
      </c>
      <c r="C44" s="48" t="s">
        <v>247</v>
      </c>
      <c r="D44" s="31" t="e">
        <f>VLOOKUP(C44,'年度计划4.11进度表-47个项目'!C:C,1,FALSE)</f>
        <v>#N/A</v>
      </c>
      <c r="E44" s="48" t="s">
        <v>33</v>
      </c>
      <c r="F44" s="48" t="s">
        <v>53</v>
      </c>
      <c r="G44" s="48" t="s">
        <v>243</v>
      </c>
      <c r="H44" s="48" t="s">
        <v>248</v>
      </c>
      <c r="I44" s="54" t="s">
        <v>249</v>
      </c>
      <c r="J44" s="46" t="s">
        <v>38</v>
      </c>
      <c r="K44" s="46">
        <v>13.5</v>
      </c>
      <c r="L44" s="48" t="s">
        <v>99</v>
      </c>
      <c r="M44" s="48" t="s">
        <v>99</v>
      </c>
      <c r="N44" s="33" t="s">
        <v>100</v>
      </c>
      <c r="O44" s="50" t="s">
        <v>42</v>
      </c>
      <c r="P44" s="34">
        <f t="shared" si="6"/>
        <v>1620</v>
      </c>
      <c r="Q44" s="50"/>
      <c r="R44" s="34">
        <f t="shared" si="7"/>
        <v>1620</v>
      </c>
      <c r="S44" s="50"/>
      <c r="T44" s="50">
        <v>1620</v>
      </c>
      <c r="U44" s="50"/>
      <c r="V44" s="50"/>
      <c r="W44" s="50"/>
      <c r="X44" s="50"/>
      <c r="Y44" s="50"/>
      <c r="Z44" s="50"/>
      <c r="AA44" s="48" t="s">
        <v>245</v>
      </c>
      <c r="AB44" s="36"/>
    </row>
    <row r="45" s="5" customFormat="1" ht="249" customHeight="1" spans="1:28">
      <c r="A45" s="31">
        <v>39</v>
      </c>
      <c r="B45" s="31" t="s">
        <v>250</v>
      </c>
      <c r="C45" s="82" t="s">
        <v>251</v>
      </c>
      <c r="D45" s="31" t="str">
        <f>VLOOKUP(C45,'年度计划4.11进度表-47个项目'!C:C,1,FALSE)</f>
        <v>洛浦县拜什托格拉克乡、杭桂镇农村道路建设项目</v>
      </c>
      <c r="E45" s="48" t="s">
        <v>33</v>
      </c>
      <c r="F45" s="48" t="s">
        <v>53</v>
      </c>
      <c r="G45" s="48" t="s">
        <v>243</v>
      </c>
      <c r="H45" s="48" t="s">
        <v>252</v>
      </c>
      <c r="I45" s="54" t="s">
        <v>253</v>
      </c>
      <c r="J45" s="46" t="s">
        <v>38</v>
      </c>
      <c r="K45" s="46">
        <v>22</v>
      </c>
      <c r="L45" s="48" t="s">
        <v>99</v>
      </c>
      <c r="M45" s="48" t="s">
        <v>99</v>
      </c>
      <c r="N45" s="33" t="s">
        <v>100</v>
      </c>
      <c r="O45" s="50" t="s">
        <v>42</v>
      </c>
      <c r="P45" s="34">
        <f t="shared" si="6"/>
        <v>1020</v>
      </c>
      <c r="Q45" s="50"/>
      <c r="R45" s="34">
        <f t="shared" si="7"/>
        <v>1020</v>
      </c>
      <c r="S45" s="50"/>
      <c r="T45" s="50">
        <v>1020</v>
      </c>
      <c r="U45" s="50"/>
      <c r="V45" s="50"/>
      <c r="W45" s="50"/>
      <c r="X45" s="50"/>
      <c r="Y45" s="50"/>
      <c r="Z45" s="50"/>
      <c r="AA45" s="48" t="s">
        <v>254</v>
      </c>
      <c r="AB45" s="36"/>
    </row>
    <row r="46" s="5" customFormat="1" ht="249" customHeight="1" spans="1:28">
      <c r="A46" s="31">
        <v>40</v>
      </c>
      <c r="B46" s="31" t="s">
        <v>255</v>
      </c>
      <c r="C46" s="48" t="s">
        <v>256</v>
      </c>
      <c r="D46" s="31" t="str">
        <f>VLOOKUP(C46,'年度计划4.11进度表-47个项目'!C:C,1,FALSE)</f>
        <v>洛浦县2025年农村道路沥青面层修复养护工程项目</v>
      </c>
      <c r="E46" s="48"/>
      <c r="F46" s="48" t="s">
        <v>257</v>
      </c>
      <c r="G46" s="48" t="s">
        <v>258</v>
      </c>
      <c r="H46" s="48" t="s">
        <v>259</v>
      </c>
      <c r="I46" s="54" t="s">
        <v>260</v>
      </c>
      <c r="J46" s="46" t="s">
        <v>261</v>
      </c>
      <c r="K46" s="46">
        <v>86000</v>
      </c>
      <c r="L46" s="48" t="s">
        <v>99</v>
      </c>
      <c r="M46" s="48" t="s">
        <v>99</v>
      </c>
      <c r="N46" s="33" t="s">
        <v>100</v>
      </c>
      <c r="O46" s="50" t="s">
        <v>42</v>
      </c>
      <c r="P46" s="34">
        <f t="shared" si="6"/>
        <v>927</v>
      </c>
      <c r="Q46" s="50"/>
      <c r="R46" s="34">
        <f t="shared" si="7"/>
        <v>927</v>
      </c>
      <c r="S46" s="50"/>
      <c r="T46" s="50">
        <v>927</v>
      </c>
      <c r="U46" s="50"/>
      <c r="V46" s="50"/>
      <c r="W46" s="50"/>
      <c r="X46" s="50"/>
      <c r="Y46" s="50"/>
      <c r="Z46" s="50"/>
      <c r="AA46" s="48" t="s">
        <v>262</v>
      </c>
      <c r="AB46" s="36"/>
    </row>
    <row r="47" s="5" customFormat="1" ht="287" hidden="1" customHeight="1" spans="1:28">
      <c r="A47" s="31">
        <v>41</v>
      </c>
      <c r="B47" s="31" t="s">
        <v>263</v>
      </c>
      <c r="C47" s="48" t="s">
        <v>264</v>
      </c>
      <c r="D47" s="31" t="e">
        <f>VLOOKUP(C47,'年度计划4.11进度表-47个项目'!C:C,1,FALSE)</f>
        <v>#N/A</v>
      </c>
      <c r="E47" s="48" t="s">
        <v>33</v>
      </c>
      <c r="F47" s="48" t="s">
        <v>53</v>
      </c>
      <c r="G47" s="48" t="s">
        <v>54</v>
      </c>
      <c r="H47" s="46" t="s">
        <v>156</v>
      </c>
      <c r="I47" s="83" t="s">
        <v>265</v>
      </c>
      <c r="J47" s="46" t="s">
        <v>266</v>
      </c>
      <c r="K47" s="46">
        <v>24038</v>
      </c>
      <c r="L47" s="48" t="s">
        <v>267</v>
      </c>
      <c r="M47" s="50" t="s">
        <v>268</v>
      </c>
      <c r="N47" s="50" t="s">
        <v>269</v>
      </c>
      <c r="O47" s="50" t="s">
        <v>42</v>
      </c>
      <c r="P47" s="34">
        <f t="shared" si="6"/>
        <v>1624</v>
      </c>
      <c r="Q47" s="50"/>
      <c r="R47" s="34">
        <f t="shared" si="7"/>
        <v>1624</v>
      </c>
      <c r="S47" s="50"/>
      <c r="T47" s="50">
        <v>1624</v>
      </c>
      <c r="U47" s="50"/>
      <c r="V47" s="50"/>
      <c r="W47" s="50"/>
      <c r="X47" s="50"/>
      <c r="Y47" s="50"/>
      <c r="Z47" s="50"/>
      <c r="AA47" s="48" t="s">
        <v>270</v>
      </c>
      <c r="AB47" s="36" t="s">
        <v>167</v>
      </c>
    </row>
    <row r="48" s="5" customFormat="1" ht="308" hidden="1" customHeight="1" spans="1:28">
      <c r="A48" s="31">
        <v>42</v>
      </c>
      <c r="B48" s="31" t="s">
        <v>271</v>
      </c>
      <c r="C48" s="48" t="s">
        <v>272</v>
      </c>
      <c r="D48" s="31" t="e">
        <f>VLOOKUP(C48,'年度计划4.11进度表-47个项目'!C:C,1,FALSE)</f>
        <v>#N/A</v>
      </c>
      <c r="E48" s="48" t="s">
        <v>33</v>
      </c>
      <c r="F48" s="48" t="s">
        <v>53</v>
      </c>
      <c r="G48" s="48" t="s">
        <v>54</v>
      </c>
      <c r="H48" s="46" t="s">
        <v>273</v>
      </c>
      <c r="I48" s="54" t="s">
        <v>274</v>
      </c>
      <c r="J48" s="46" t="s">
        <v>266</v>
      </c>
      <c r="K48" s="46">
        <v>6055</v>
      </c>
      <c r="L48" s="48" t="s">
        <v>267</v>
      </c>
      <c r="M48" s="50" t="s">
        <v>268</v>
      </c>
      <c r="N48" s="50" t="s">
        <v>269</v>
      </c>
      <c r="O48" s="50" t="s">
        <v>42</v>
      </c>
      <c r="P48" s="34">
        <f t="shared" si="6"/>
        <v>431</v>
      </c>
      <c r="Q48" s="50"/>
      <c r="R48" s="34">
        <f t="shared" si="7"/>
        <v>431</v>
      </c>
      <c r="S48" s="50"/>
      <c r="T48" s="50">
        <v>431</v>
      </c>
      <c r="U48" s="50"/>
      <c r="V48" s="50"/>
      <c r="W48" s="50"/>
      <c r="X48" s="50"/>
      <c r="Y48" s="50"/>
      <c r="Z48" s="50"/>
      <c r="AA48" s="48" t="s">
        <v>270</v>
      </c>
      <c r="AB48" s="48" t="s">
        <v>174</v>
      </c>
    </row>
    <row r="49" s="5" customFormat="1" ht="296" hidden="1" customHeight="1" spans="1:28">
      <c r="A49" s="31">
        <v>43</v>
      </c>
      <c r="B49" s="31" t="s">
        <v>275</v>
      </c>
      <c r="C49" s="48" t="s">
        <v>276</v>
      </c>
      <c r="D49" s="31" t="e">
        <f>VLOOKUP(C49,'年度计划4.11进度表-47个项目'!C:C,1,FALSE)</f>
        <v>#N/A</v>
      </c>
      <c r="E49" s="48" t="s">
        <v>33</v>
      </c>
      <c r="F49" s="48" t="s">
        <v>53</v>
      </c>
      <c r="G49" s="48" t="s">
        <v>243</v>
      </c>
      <c r="H49" s="46" t="s">
        <v>277</v>
      </c>
      <c r="I49" s="54" t="s">
        <v>278</v>
      </c>
      <c r="J49" s="46" t="s">
        <v>266</v>
      </c>
      <c r="K49" s="46">
        <v>22643</v>
      </c>
      <c r="L49" s="48" t="s">
        <v>267</v>
      </c>
      <c r="M49" s="50" t="s">
        <v>268</v>
      </c>
      <c r="N49" s="50" t="s">
        <v>269</v>
      </c>
      <c r="O49" s="50" t="s">
        <v>42</v>
      </c>
      <c r="P49" s="34">
        <f t="shared" si="6"/>
        <v>1512</v>
      </c>
      <c r="Q49" s="50"/>
      <c r="R49" s="34">
        <f t="shared" si="7"/>
        <v>1512</v>
      </c>
      <c r="S49" s="50"/>
      <c r="T49" s="50">
        <v>1512</v>
      </c>
      <c r="U49" s="50"/>
      <c r="V49" s="50"/>
      <c r="W49" s="50"/>
      <c r="X49" s="50"/>
      <c r="Y49" s="50"/>
      <c r="Z49" s="50"/>
      <c r="AA49" s="48" t="s">
        <v>270</v>
      </c>
      <c r="AB49" s="48" t="s">
        <v>174</v>
      </c>
    </row>
    <row r="50" s="5" customFormat="1" ht="300" hidden="1" customHeight="1" spans="1:28">
      <c r="A50" s="31">
        <v>44</v>
      </c>
      <c r="B50" s="31" t="s">
        <v>279</v>
      </c>
      <c r="C50" s="48" t="s">
        <v>280</v>
      </c>
      <c r="D50" s="31" t="e">
        <f>VLOOKUP(C50,'年度计划4.11进度表-47个项目'!C:C,1,FALSE)</f>
        <v>#N/A</v>
      </c>
      <c r="E50" s="48" t="s">
        <v>33</v>
      </c>
      <c r="F50" s="48" t="s">
        <v>53</v>
      </c>
      <c r="G50" s="48" t="s">
        <v>243</v>
      </c>
      <c r="H50" s="46" t="s">
        <v>281</v>
      </c>
      <c r="I50" s="54" t="s">
        <v>282</v>
      </c>
      <c r="J50" s="46" t="s">
        <v>266</v>
      </c>
      <c r="K50" s="46">
        <v>8620</v>
      </c>
      <c r="L50" s="48" t="s">
        <v>267</v>
      </c>
      <c r="M50" s="50" t="s">
        <v>268</v>
      </c>
      <c r="N50" s="50" t="s">
        <v>269</v>
      </c>
      <c r="O50" s="50" t="s">
        <v>42</v>
      </c>
      <c r="P50" s="34">
        <f t="shared" si="6"/>
        <v>760</v>
      </c>
      <c r="Q50" s="50"/>
      <c r="R50" s="34">
        <f t="shared" si="7"/>
        <v>760</v>
      </c>
      <c r="S50" s="50"/>
      <c r="T50" s="50">
        <v>760</v>
      </c>
      <c r="U50" s="50"/>
      <c r="V50" s="50"/>
      <c r="W50" s="50"/>
      <c r="X50" s="50"/>
      <c r="Y50" s="50"/>
      <c r="Z50" s="50"/>
      <c r="AA50" s="48" t="s">
        <v>270</v>
      </c>
      <c r="AB50" s="48" t="s">
        <v>174</v>
      </c>
    </row>
    <row r="51" s="5" customFormat="1" ht="300" hidden="1" customHeight="1" spans="1:28">
      <c r="A51" s="31">
        <v>45</v>
      </c>
      <c r="B51" s="31" t="s">
        <v>283</v>
      </c>
      <c r="C51" s="48" t="s">
        <v>284</v>
      </c>
      <c r="D51" s="31" t="e">
        <f>VLOOKUP(C51,'年度计划4.11进度表-47个项目'!C:C,1,FALSE)</f>
        <v>#N/A</v>
      </c>
      <c r="E51" s="48" t="s">
        <v>33</v>
      </c>
      <c r="F51" s="48" t="s">
        <v>53</v>
      </c>
      <c r="G51" s="48" t="s">
        <v>243</v>
      </c>
      <c r="H51" s="46" t="s">
        <v>285</v>
      </c>
      <c r="I51" s="54" t="s">
        <v>286</v>
      </c>
      <c r="J51" s="46" t="s">
        <v>266</v>
      </c>
      <c r="K51" s="46">
        <v>6001</v>
      </c>
      <c r="L51" s="48" t="s">
        <v>267</v>
      </c>
      <c r="M51" s="50" t="s">
        <v>268</v>
      </c>
      <c r="N51" s="50" t="s">
        <v>269</v>
      </c>
      <c r="O51" s="50" t="s">
        <v>42</v>
      </c>
      <c r="P51" s="34">
        <f t="shared" si="6"/>
        <v>700</v>
      </c>
      <c r="Q51" s="50"/>
      <c r="R51" s="34">
        <f t="shared" si="7"/>
        <v>700</v>
      </c>
      <c r="S51" s="50"/>
      <c r="T51" s="50">
        <v>700</v>
      </c>
      <c r="U51" s="50"/>
      <c r="V51" s="50"/>
      <c r="W51" s="50"/>
      <c r="X51" s="50"/>
      <c r="Y51" s="50"/>
      <c r="Z51" s="50"/>
      <c r="AA51" s="48" t="s">
        <v>270</v>
      </c>
      <c r="AB51" s="48"/>
    </row>
    <row r="52" s="5" customFormat="1" ht="174" hidden="1" customHeight="1" spans="1:28">
      <c r="A52" s="31">
        <v>46</v>
      </c>
      <c r="B52" s="31" t="s">
        <v>287</v>
      </c>
      <c r="C52" s="46" t="s">
        <v>288</v>
      </c>
      <c r="D52" s="31" t="str">
        <f>VLOOKUP(C52,'年度计划4.11进度表-47个项目'!C:C,1,FALSE)</f>
        <v>洛浦县山普鲁镇先拜巴扎村壮大村集体经济建设项目</v>
      </c>
      <c r="E52" s="47" t="s">
        <v>47</v>
      </c>
      <c r="F52" s="46" t="s">
        <v>53</v>
      </c>
      <c r="G52" s="48" t="s">
        <v>243</v>
      </c>
      <c r="H52" s="46" t="s">
        <v>289</v>
      </c>
      <c r="I52" s="49" t="s">
        <v>290</v>
      </c>
      <c r="J52" s="46" t="s">
        <v>291</v>
      </c>
      <c r="K52" s="46">
        <v>2</v>
      </c>
      <c r="L52" s="46" t="s">
        <v>292</v>
      </c>
      <c r="M52" s="46" t="s">
        <v>135</v>
      </c>
      <c r="N52" s="46" t="s">
        <v>293</v>
      </c>
      <c r="O52" s="33" t="s">
        <v>42</v>
      </c>
      <c r="P52" s="51">
        <v>890.12</v>
      </c>
      <c r="Q52" s="50"/>
      <c r="R52" s="51">
        <f t="shared" si="7"/>
        <v>890.12</v>
      </c>
      <c r="S52" s="52">
        <v>890.12</v>
      </c>
      <c r="T52" s="50"/>
      <c r="U52" s="50"/>
      <c r="V52" s="50"/>
      <c r="W52" s="50"/>
      <c r="X52" s="50"/>
      <c r="Y52" s="50"/>
      <c r="Z52" s="50"/>
      <c r="AA52" s="49" t="s">
        <v>294</v>
      </c>
      <c r="AB52" s="48" t="s">
        <v>167</v>
      </c>
    </row>
    <row r="53" s="5" customFormat="1" ht="332" hidden="1" customHeight="1" spans="1:28">
      <c r="A53" s="31">
        <v>47</v>
      </c>
      <c r="B53" s="31" t="s">
        <v>295</v>
      </c>
      <c r="C53" s="46" t="s">
        <v>296</v>
      </c>
      <c r="D53" s="31" t="e">
        <f>VLOOKUP(C53,'年度计划4.11进度表-47个项目'!C:C,1,FALSE)</f>
        <v>#N/A</v>
      </c>
      <c r="E53" s="47" t="s">
        <v>47</v>
      </c>
      <c r="F53" s="46" t="s">
        <v>53</v>
      </c>
      <c r="G53" s="46" t="s">
        <v>243</v>
      </c>
      <c r="H53" s="46" t="s">
        <v>297</v>
      </c>
      <c r="I53" s="49" t="s">
        <v>298</v>
      </c>
      <c r="J53" s="46" t="s">
        <v>130</v>
      </c>
      <c r="K53" s="46">
        <v>800</v>
      </c>
      <c r="L53" s="46" t="s">
        <v>292</v>
      </c>
      <c r="M53" s="46" t="s">
        <v>75</v>
      </c>
      <c r="N53" s="46" t="s">
        <v>293</v>
      </c>
      <c r="O53" s="50" t="s">
        <v>42</v>
      </c>
      <c r="P53" s="34">
        <f>Q53+R53+W53</f>
        <v>325</v>
      </c>
      <c r="Q53" s="50"/>
      <c r="R53" s="34">
        <f t="shared" si="7"/>
        <v>325</v>
      </c>
      <c r="S53" s="34">
        <v>325</v>
      </c>
      <c r="T53" s="50"/>
      <c r="U53" s="50"/>
      <c r="V53" s="50"/>
      <c r="W53" s="50"/>
      <c r="X53" s="50"/>
      <c r="Y53" s="50"/>
      <c r="Z53" s="50"/>
      <c r="AA53" s="49" t="s">
        <v>299</v>
      </c>
      <c r="AB53" s="48" t="s">
        <v>167</v>
      </c>
    </row>
    <row r="54" s="5" customFormat="1" ht="265" hidden="1" customHeight="1" spans="1:28">
      <c r="A54" s="31">
        <v>48</v>
      </c>
      <c r="B54" s="31" t="s">
        <v>300</v>
      </c>
      <c r="C54" s="46" t="s">
        <v>301</v>
      </c>
      <c r="D54" s="31" t="str">
        <f>VLOOKUP(C54,'年度计划4.11进度表-47个项目'!C:C,1,FALSE)</f>
        <v>洛浦县山普鲁镇英巴格村等2个村防渗渠改造建设项目</v>
      </c>
      <c r="E54" s="47" t="s">
        <v>47</v>
      </c>
      <c r="F54" s="48" t="s">
        <v>231</v>
      </c>
      <c r="G54" s="48" t="s">
        <v>155</v>
      </c>
      <c r="H54" s="46" t="s">
        <v>302</v>
      </c>
      <c r="I54" s="49" t="s">
        <v>303</v>
      </c>
      <c r="J54" s="46" t="s">
        <v>38</v>
      </c>
      <c r="K54" s="46">
        <v>3.98</v>
      </c>
      <c r="L54" s="48" t="s">
        <v>39</v>
      </c>
      <c r="M54" s="48" t="s">
        <v>40</v>
      </c>
      <c r="N54" s="46" t="s">
        <v>41</v>
      </c>
      <c r="O54" s="50" t="s">
        <v>42</v>
      </c>
      <c r="P54" s="51">
        <f t="shared" ref="P53:P55" si="8">Q54+R54+W54</f>
        <v>301.09</v>
      </c>
      <c r="Q54" s="52"/>
      <c r="R54" s="51">
        <f t="shared" si="7"/>
        <v>301.09</v>
      </c>
      <c r="S54" s="51">
        <v>301.09</v>
      </c>
      <c r="T54" s="50"/>
      <c r="U54" s="50"/>
      <c r="V54" s="50"/>
      <c r="W54" s="50"/>
      <c r="X54" s="50"/>
      <c r="Y54" s="50"/>
      <c r="Z54" s="50"/>
      <c r="AA54" s="46" t="s">
        <v>158</v>
      </c>
      <c r="AB54" s="46" t="s">
        <v>44</v>
      </c>
    </row>
    <row r="55" s="5" customFormat="1" ht="265" hidden="1" customHeight="1" spans="1:28">
      <c r="A55" s="31">
        <v>49</v>
      </c>
      <c r="B55" s="31" t="s">
        <v>304</v>
      </c>
      <c r="C55" s="48" t="s">
        <v>305</v>
      </c>
      <c r="D55" s="31" t="e">
        <f>VLOOKUP(C55,'年度计划4.11进度表-47个项目'!C:C,1,FALSE)</f>
        <v>#N/A</v>
      </c>
      <c r="E55" s="47" t="s">
        <v>47</v>
      </c>
      <c r="F55" s="48" t="s">
        <v>53</v>
      </c>
      <c r="G55" s="48" t="s">
        <v>243</v>
      </c>
      <c r="H55" s="48" t="s">
        <v>306</v>
      </c>
      <c r="I55" s="54" t="s">
        <v>307</v>
      </c>
      <c r="J55" s="46" t="s">
        <v>38</v>
      </c>
      <c r="K55" s="46">
        <v>7.932</v>
      </c>
      <c r="L55" s="46" t="s">
        <v>292</v>
      </c>
      <c r="M55" s="48" t="s">
        <v>60</v>
      </c>
      <c r="N55" s="46" t="s">
        <v>293</v>
      </c>
      <c r="O55" s="33" t="s">
        <v>308</v>
      </c>
      <c r="P55" s="34">
        <f t="shared" si="8"/>
        <v>372</v>
      </c>
      <c r="Q55" s="50"/>
      <c r="R55" s="34">
        <f t="shared" si="7"/>
        <v>372</v>
      </c>
      <c r="S55" s="50">
        <v>372</v>
      </c>
      <c r="T55" s="50"/>
      <c r="U55" s="50"/>
      <c r="V55" s="50"/>
      <c r="W55" s="50"/>
      <c r="X55" s="50"/>
      <c r="Y55" s="50"/>
      <c r="Z55" s="50"/>
      <c r="AA55" s="46" t="s">
        <v>193</v>
      </c>
      <c r="AB55" s="48" t="s">
        <v>167</v>
      </c>
    </row>
    <row r="56" s="5" customFormat="1" ht="265" hidden="1" customHeight="1" spans="1:28">
      <c r="A56" s="31">
        <v>50</v>
      </c>
      <c r="B56" s="31" t="s">
        <v>309</v>
      </c>
      <c r="C56" s="48" t="s">
        <v>310</v>
      </c>
      <c r="D56" s="31" t="e">
        <f>VLOOKUP(C56,'年度计划4.11进度表-47个项目'!C:C,1,FALSE)</f>
        <v>#N/A</v>
      </c>
      <c r="E56" s="47" t="s">
        <v>47</v>
      </c>
      <c r="F56" s="48" t="s">
        <v>53</v>
      </c>
      <c r="G56" s="48" t="s">
        <v>243</v>
      </c>
      <c r="H56" s="48" t="s">
        <v>306</v>
      </c>
      <c r="I56" s="54" t="s">
        <v>311</v>
      </c>
      <c r="J56" s="46" t="s">
        <v>38</v>
      </c>
      <c r="K56" s="46">
        <v>7.645</v>
      </c>
      <c r="L56" s="46" t="s">
        <v>292</v>
      </c>
      <c r="M56" s="48" t="s">
        <v>60</v>
      </c>
      <c r="N56" s="46" t="s">
        <v>293</v>
      </c>
      <c r="O56" s="33" t="s">
        <v>308</v>
      </c>
      <c r="P56" s="34">
        <f>R56</f>
        <v>372</v>
      </c>
      <c r="Q56" s="50"/>
      <c r="R56" s="34">
        <f t="shared" si="7"/>
        <v>372</v>
      </c>
      <c r="S56" s="50">
        <v>372</v>
      </c>
      <c r="T56" s="50"/>
      <c r="U56" s="50"/>
      <c r="V56" s="50"/>
      <c r="W56" s="50"/>
      <c r="X56" s="50"/>
      <c r="Y56" s="50"/>
      <c r="Z56" s="50"/>
      <c r="AA56" s="46" t="s">
        <v>193</v>
      </c>
      <c r="AB56" s="48" t="s">
        <v>167</v>
      </c>
    </row>
    <row r="57" s="5" customFormat="1" ht="265" hidden="1" customHeight="1" spans="1:28">
      <c r="A57" s="31">
        <v>51</v>
      </c>
      <c r="B57" s="31" t="s">
        <v>312</v>
      </c>
      <c r="C57" s="48" t="s">
        <v>313</v>
      </c>
      <c r="D57" s="31" t="e">
        <f>VLOOKUP(C57,'年度计划4.11进度表-47个项目'!C:C,1,FALSE)</f>
        <v>#N/A</v>
      </c>
      <c r="E57" s="47" t="s">
        <v>47</v>
      </c>
      <c r="F57" s="48" t="s">
        <v>53</v>
      </c>
      <c r="G57" s="48" t="s">
        <v>243</v>
      </c>
      <c r="H57" s="48" t="s">
        <v>306</v>
      </c>
      <c r="I57" s="54" t="s">
        <v>314</v>
      </c>
      <c r="J57" s="46" t="s">
        <v>38</v>
      </c>
      <c r="K57" s="46">
        <v>5.066</v>
      </c>
      <c r="L57" s="46" t="s">
        <v>292</v>
      </c>
      <c r="M57" s="48" t="s">
        <v>60</v>
      </c>
      <c r="N57" s="46" t="s">
        <v>293</v>
      </c>
      <c r="O57" s="33" t="s">
        <v>308</v>
      </c>
      <c r="P57" s="34">
        <f t="shared" ref="P57:P62" si="9">Q57+R57+W57</f>
        <v>254</v>
      </c>
      <c r="Q57" s="50"/>
      <c r="R57" s="34">
        <f t="shared" si="7"/>
        <v>254</v>
      </c>
      <c r="S57" s="50">
        <v>254</v>
      </c>
      <c r="T57" s="50"/>
      <c r="U57" s="50"/>
      <c r="V57" s="50"/>
      <c r="W57" s="50"/>
      <c r="X57" s="50"/>
      <c r="Y57" s="50"/>
      <c r="Z57" s="50"/>
      <c r="AA57" s="46" t="s">
        <v>193</v>
      </c>
      <c r="AB57" s="48" t="s">
        <v>167</v>
      </c>
    </row>
    <row r="58" s="5" customFormat="1" ht="299" hidden="1" customHeight="1" spans="1:28">
      <c r="A58" s="31">
        <v>52</v>
      </c>
      <c r="B58" s="31" t="s">
        <v>315</v>
      </c>
      <c r="C58" s="48" t="s">
        <v>316</v>
      </c>
      <c r="D58" s="31" t="e">
        <f>VLOOKUP(C58,'年度计划4.11进度表-47个项目'!C:C,1,FALSE)</f>
        <v>#N/A</v>
      </c>
      <c r="E58" s="47" t="s">
        <v>47</v>
      </c>
      <c r="F58" s="48" t="s">
        <v>53</v>
      </c>
      <c r="G58" s="48" t="s">
        <v>317</v>
      </c>
      <c r="H58" s="48" t="s">
        <v>318</v>
      </c>
      <c r="I58" s="54" t="s">
        <v>319</v>
      </c>
      <c r="J58" s="46" t="s">
        <v>38</v>
      </c>
      <c r="K58" s="46">
        <v>4.68</v>
      </c>
      <c r="L58" s="48" t="s">
        <v>320</v>
      </c>
      <c r="M58" s="48" t="s">
        <v>40</v>
      </c>
      <c r="N58" s="46" t="s">
        <v>321</v>
      </c>
      <c r="O58" s="33" t="s">
        <v>308</v>
      </c>
      <c r="P58" s="34">
        <f t="shared" si="9"/>
        <v>348</v>
      </c>
      <c r="Q58" s="50"/>
      <c r="R58" s="34">
        <f t="shared" si="7"/>
        <v>348</v>
      </c>
      <c r="S58" s="50">
        <v>348</v>
      </c>
      <c r="T58" s="50"/>
      <c r="U58" s="50"/>
      <c r="V58" s="50"/>
      <c r="W58" s="50"/>
      <c r="X58" s="50"/>
      <c r="Y58" s="50"/>
      <c r="Z58" s="50"/>
      <c r="AA58" s="46" t="s">
        <v>158</v>
      </c>
      <c r="AB58" s="46" t="s">
        <v>44</v>
      </c>
    </row>
    <row r="59" s="5" customFormat="1" ht="304" hidden="1" customHeight="1" spans="1:28">
      <c r="A59" s="31">
        <v>53</v>
      </c>
      <c r="B59" s="31" t="s">
        <v>322</v>
      </c>
      <c r="C59" s="48" t="s">
        <v>323</v>
      </c>
      <c r="D59" s="31" t="e">
        <f>VLOOKUP(C59,'年度计划4.11进度表-47个项目'!C:C,1,FALSE)</f>
        <v>#N/A</v>
      </c>
      <c r="E59" s="47" t="s">
        <v>47</v>
      </c>
      <c r="F59" s="48" t="s">
        <v>53</v>
      </c>
      <c r="G59" s="48" t="s">
        <v>243</v>
      </c>
      <c r="H59" s="48" t="s">
        <v>324</v>
      </c>
      <c r="I59" s="54" t="s">
        <v>325</v>
      </c>
      <c r="J59" s="46" t="s">
        <v>130</v>
      </c>
      <c r="K59" s="46">
        <v>3200</v>
      </c>
      <c r="L59" s="48" t="s">
        <v>320</v>
      </c>
      <c r="M59" s="33" t="s">
        <v>75</v>
      </c>
      <c r="N59" s="50" t="s">
        <v>321</v>
      </c>
      <c r="O59" s="33" t="s">
        <v>42</v>
      </c>
      <c r="P59" s="34">
        <f t="shared" si="9"/>
        <v>913</v>
      </c>
      <c r="Q59" s="51"/>
      <c r="R59" s="34">
        <f t="shared" si="7"/>
        <v>913</v>
      </c>
      <c r="S59" s="46">
        <v>913</v>
      </c>
      <c r="T59" s="51"/>
      <c r="U59" s="51"/>
      <c r="V59" s="51"/>
      <c r="W59" s="84"/>
      <c r="X59" s="84"/>
      <c r="Y59" s="84"/>
      <c r="Z59" s="48" t="s">
        <v>326</v>
      </c>
      <c r="AA59" s="46" t="s">
        <v>327</v>
      </c>
      <c r="AB59" s="46" t="s">
        <v>174</v>
      </c>
    </row>
    <row r="60" s="5" customFormat="1" ht="271" hidden="1" customHeight="1" spans="1:28">
      <c r="A60" s="31">
        <v>54</v>
      </c>
      <c r="B60" s="31" t="s">
        <v>328</v>
      </c>
      <c r="C60" s="48" t="s">
        <v>329</v>
      </c>
      <c r="D60" s="31" t="e">
        <f>VLOOKUP(C60,'年度计划4.11进度表-47个项目'!C:C,1,FALSE)</f>
        <v>#N/A</v>
      </c>
      <c r="E60" s="48" t="s">
        <v>33</v>
      </c>
      <c r="F60" s="48" t="s">
        <v>53</v>
      </c>
      <c r="G60" s="85" t="s">
        <v>243</v>
      </c>
      <c r="H60" s="46" t="s">
        <v>330</v>
      </c>
      <c r="I60" s="54" t="s">
        <v>331</v>
      </c>
      <c r="J60" s="46" t="s">
        <v>74</v>
      </c>
      <c r="K60" s="46">
        <v>231</v>
      </c>
      <c r="L60" s="48" t="s">
        <v>332</v>
      </c>
      <c r="M60" s="48" t="s">
        <v>75</v>
      </c>
      <c r="N60" s="46" t="s">
        <v>333</v>
      </c>
      <c r="O60" s="33" t="s">
        <v>42</v>
      </c>
      <c r="P60" s="34">
        <f t="shared" si="9"/>
        <v>750</v>
      </c>
      <c r="Q60" s="50"/>
      <c r="R60" s="34">
        <f t="shared" si="7"/>
        <v>750</v>
      </c>
      <c r="S60" s="50"/>
      <c r="T60" s="50">
        <v>750</v>
      </c>
      <c r="U60" s="50"/>
      <c r="V60" s="50"/>
      <c r="W60" s="50"/>
      <c r="X60" s="50"/>
      <c r="Y60" s="50"/>
      <c r="Z60" s="50"/>
      <c r="AA60" s="36" t="s">
        <v>334</v>
      </c>
      <c r="AB60" s="48" t="s">
        <v>167</v>
      </c>
    </row>
    <row r="61" s="5" customFormat="1" ht="264" hidden="1" customHeight="1" spans="1:28">
      <c r="A61" s="31">
        <v>55</v>
      </c>
      <c r="B61" s="31" t="s">
        <v>335</v>
      </c>
      <c r="C61" s="48" t="s">
        <v>336</v>
      </c>
      <c r="D61" s="31" t="e">
        <f>VLOOKUP(C61,'年度计划4.11进度表-47个项目'!C:C,1,FALSE)</f>
        <v>#N/A</v>
      </c>
      <c r="E61" s="48" t="s">
        <v>47</v>
      </c>
      <c r="F61" s="48" t="s">
        <v>53</v>
      </c>
      <c r="G61" s="85" t="s">
        <v>243</v>
      </c>
      <c r="H61" s="46" t="s">
        <v>337</v>
      </c>
      <c r="I61" s="54" t="s">
        <v>338</v>
      </c>
      <c r="J61" s="46" t="s">
        <v>130</v>
      </c>
      <c r="K61" s="46">
        <v>606.5</v>
      </c>
      <c r="L61" s="48" t="s">
        <v>332</v>
      </c>
      <c r="M61" s="48" t="s">
        <v>75</v>
      </c>
      <c r="N61" s="46" t="s">
        <v>333</v>
      </c>
      <c r="O61" s="33" t="s">
        <v>42</v>
      </c>
      <c r="P61" s="34">
        <f t="shared" si="9"/>
        <v>241</v>
      </c>
      <c r="Q61" s="50"/>
      <c r="R61" s="34">
        <f t="shared" si="7"/>
        <v>241</v>
      </c>
      <c r="S61" s="50">
        <v>241</v>
      </c>
      <c r="T61" s="50"/>
      <c r="U61" s="50"/>
      <c r="V61" s="50"/>
      <c r="W61" s="50"/>
      <c r="X61" s="50"/>
      <c r="Y61" s="50"/>
      <c r="Z61" s="50"/>
      <c r="AA61" s="46" t="s">
        <v>327</v>
      </c>
      <c r="AB61" s="46"/>
    </row>
    <row r="62" s="5" customFormat="1" ht="249" hidden="1" customHeight="1" spans="1:28">
      <c r="A62" s="31">
        <v>56</v>
      </c>
      <c r="B62" s="31" t="s">
        <v>339</v>
      </c>
      <c r="C62" s="48" t="s">
        <v>340</v>
      </c>
      <c r="D62" s="31" t="e">
        <f>VLOOKUP(C62,'年度计划4.11进度表-47个项目'!C:C,1,FALSE)</f>
        <v>#N/A</v>
      </c>
      <c r="E62" s="47" t="s">
        <v>47</v>
      </c>
      <c r="F62" s="48" t="s">
        <v>53</v>
      </c>
      <c r="G62" s="48" t="s">
        <v>243</v>
      </c>
      <c r="H62" s="48" t="s">
        <v>341</v>
      </c>
      <c r="I62" s="54" t="s">
        <v>342</v>
      </c>
      <c r="J62" s="46" t="s">
        <v>38</v>
      </c>
      <c r="K62" s="46">
        <v>3.94</v>
      </c>
      <c r="L62" s="48" t="s">
        <v>332</v>
      </c>
      <c r="M62" s="48" t="s">
        <v>40</v>
      </c>
      <c r="N62" s="46" t="s">
        <v>333</v>
      </c>
      <c r="O62" s="33" t="s">
        <v>308</v>
      </c>
      <c r="P62" s="34">
        <f t="shared" si="9"/>
        <v>370</v>
      </c>
      <c r="Q62" s="50"/>
      <c r="R62" s="34">
        <f t="shared" si="7"/>
        <v>370</v>
      </c>
      <c r="S62" s="50">
        <v>370</v>
      </c>
      <c r="T62" s="50"/>
      <c r="U62" s="50"/>
      <c r="V62" s="50"/>
      <c r="W62" s="50"/>
      <c r="X62" s="50"/>
      <c r="Y62" s="50"/>
      <c r="Z62" s="50"/>
      <c r="AA62" s="46" t="s">
        <v>158</v>
      </c>
      <c r="AB62" s="46"/>
    </row>
    <row r="63" s="5" customFormat="1" ht="249" hidden="1" customHeight="1" spans="1:28">
      <c r="A63" s="31">
        <v>57</v>
      </c>
      <c r="B63" s="31" t="s">
        <v>343</v>
      </c>
      <c r="C63" s="46" t="s">
        <v>344</v>
      </c>
      <c r="D63" s="31" t="str">
        <f>VLOOKUP(C63,'年度计划4.11进度表-47个项目'!C:C,1,FALSE)</f>
        <v>洛浦县恰尔巴格镇巴什苏尕克库木村老旧温室大棚改造提升项目</v>
      </c>
      <c r="E63" s="46" t="s">
        <v>47</v>
      </c>
      <c r="F63" s="46" t="s">
        <v>53</v>
      </c>
      <c r="G63" s="46" t="s">
        <v>345</v>
      </c>
      <c r="H63" s="46" t="s">
        <v>346</v>
      </c>
      <c r="I63" s="46" t="s">
        <v>347</v>
      </c>
      <c r="J63" s="46" t="s">
        <v>130</v>
      </c>
      <c r="K63" s="46">
        <v>100</v>
      </c>
      <c r="L63" s="46" t="s">
        <v>348</v>
      </c>
      <c r="M63" s="46" t="s">
        <v>75</v>
      </c>
      <c r="N63" s="46" t="s">
        <v>349</v>
      </c>
      <c r="O63" s="46" t="s">
        <v>42</v>
      </c>
      <c r="P63" s="46">
        <f>R63</f>
        <v>88</v>
      </c>
      <c r="Q63" s="46"/>
      <c r="R63" s="46">
        <f>S63</f>
        <v>88</v>
      </c>
      <c r="S63" s="46">
        <v>88</v>
      </c>
      <c r="T63" s="61"/>
      <c r="U63" s="61"/>
      <c r="V63" s="61"/>
      <c r="W63" s="61"/>
      <c r="X63" s="61"/>
      <c r="Y63" s="61"/>
      <c r="Z63" s="61"/>
      <c r="AA63" s="48" t="s">
        <v>350</v>
      </c>
      <c r="AB63" s="46"/>
    </row>
    <row r="64" s="5" customFormat="1" ht="304" hidden="1" customHeight="1" spans="1:28">
      <c r="A64" s="31">
        <v>58</v>
      </c>
      <c r="B64" s="31" t="s">
        <v>351</v>
      </c>
      <c r="C64" s="48" t="s">
        <v>352</v>
      </c>
      <c r="D64" s="31" t="e">
        <f>VLOOKUP(C64,'年度计划4.11进度表-47个项目'!C:C,1,FALSE)</f>
        <v>#N/A</v>
      </c>
      <c r="E64" s="47" t="s">
        <v>47</v>
      </c>
      <c r="F64" s="48" t="s">
        <v>53</v>
      </c>
      <c r="G64" s="48" t="s">
        <v>243</v>
      </c>
      <c r="H64" s="48" t="s">
        <v>353</v>
      </c>
      <c r="I64" s="54" t="s">
        <v>354</v>
      </c>
      <c r="J64" s="46" t="s">
        <v>130</v>
      </c>
      <c r="K64" s="46">
        <v>10300</v>
      </c>
      <c r="L64" s="48" t="s">
        <v>355</v>
      </c>
      <c r="M64" s="33" t="s">
        <v>75</v>
      </c>
      <c r="N64" s="46" t="s">
        <v>356</v>
      </c>
      <c r="O64" s="33" t="s">
        <v>42</v>
      </c>
      <c r="P64" s="34">
        <f t="shared" ref="P64:P77" si="10">Q64+R64+W64</f>
        <v>2485</v>
      </c>
      <c r="Q64" s="34"/>
      <c r="R64" s="34">
        <f t="shared" ref="R64:R78" si="11">SUM(S64:V64)</f>
        <v>2485</v>
      </c>
      <c r="S64" s="86">
        <v>2485</v>
      </c>
      <c r="T64" s="51"/>
      <c r="U64" s="51"/>
      <c r="V64" s="51"/>
      <c r="W64" s="84"/>
      <c r="X64" s="84"/>
      <c r="Y64" s="84"/>
      <c r="Z64" s="50"/>
      <c r="AA64" s="46" t="s">
        <v>327</v>
      </c>
      <c r="AB64" s="46" t="s">
        <v>174</v>
      </c>
    </row>
    <row r="65" s="5" customFormat="1" ht="243" hidden="1" customHeight="1" spans="1:28">
      <c r="A65" s="31">
        <v>59</v>
      </c>
      <c r="B65" s="31" t="s">
        <v>357</v>
      </c>
      <c r="C65" s="48" t="s">
        <v>358</v>
      </c>
      <c r="D65" s="31" t="e">
        <f>VLOOKUP(C65,'年度计划4.11进度表-47个项目'!C:C,1,FALSE)</f>
        <v>#N/A</v>
      </c>
      <c r="E65" s="47" t="s">
        <v>47</v>
      </c>
      <c r="F65" s="48" t="s">
        <v>53</v>
      </c>
      <c r="G65" s="48" t="s">
        <v>243</v>
      </c>
      <c r="H65" s="48" t="s">
        <v>359</v>
      </c>
      <c r="I65" s="54" t="s">
        <v>360</v>
      </c>
      <c r="J65" s="46" t="s">
        <v>38</v>
      </c>
      <c r="K65" s="46">
        <v>5.2</v>
      </c>
      <c r="L65" s="48" t="s">
        <v>355</v>
      </c>
      <c r="M65" s="48" t="s">
        <v>40</v>
      </c>
      <c r="N65" s="46" t="s">
        <v>356</v>
      </c>
      <c r="O65" s="33" t="s">
        <v>308</v>
      </c>
      <c r="P65" s="34">
        <f t="shared" si="10"/>
        <v>400</v>
      </c>
      <c r="Q65" s="50"/>
      <c r="R65" s="34">
        <f t="shared" si="11"/>
        <v>400</v>
      </c>
      <c r="S65" s="50">
        <v>400</v>
      </c>
      <c r="T65" s="50"/>
      <c r="U65" s="50"/>
      <c r="V65" s="50"/>
      <c r="W65" s="50"/>
      <c r="X65" s="50"/>
      <c r="Y65" s="50"/>
      <c r="Z65" s="50"/>
      <c r="AA65" s="46" t="s">
        <v>158</v>
      </c>
      <c r="AB65" s="46"/>
    </row>
    <row r="66" s="5" customFormat="1" ht="252" hidden="1" customHeight="1" spans="1:28">
      <c r="A66" s="31">
        <v>60</v>
      </c>
      <c r="B66" s="31" t="s">
        <v>361</v>
      </c>
      <c r="C66" s="48" t="s">
        <v>362</v>
      </c>
      <c r="D66" s="31" t="e">
        <f>VLOOKUP(C66,'年度计划4.11进度表-47个项目'!C:C,1,FALSE)</f>
        <v>#N/A</v>
      </c>
      <c r="E66" s="47" t="s">
        <v>47</v>
      </c>
      <c r="F66" s="48" t="s">
        <v>53</v>
      </c>
      <c r="G66" s="48" t="s">
        <v>317</v>
      </c>
      <c r="H66" s="48" t="s">
        <v>363</v>
      </c>
      <c r="I66" s="54" t="s">
        <v>364</v>
      </c>
      <c r="J66" s="46" t="s">
        <v>38</v>
      </c>
      <c r="K66" s="46">
        <v>4.5</v>
      </c>
      <c r="L66" s="48" t="s">
        <v>355</v>
      </c>
      <c r="M66" s="48" t="s">
        <v>40</v>
      </c>
      <c r="N66" s="46" t="s">
        <v>356</v>
      </c>
      <c r="O66" s="33" t="s">
        <v>308</v>
      </c>
      <c r="P66" s="34">
        <f t="shared" si="10"/>
        <v>350</v>
      </c>
      <c r="Q66" s="50"/>
      <c r="R66" s="34">
        <f t="shared" si="11"/>
        <v>350</v>
      </c>
      <c r="S66" s="50">
        <v>350</v>
      </c>
      <c r="T66" s="50"/>
      <c r="U66" s="50"/>
      <c r="V66" s="50"/>
      <c r="W66" s="50"/>
      <c r="X66" s="50"/>
      <c r="Y66" s="50"/>
      <c r="Z66" s="50"/>
      <c r="AA66" s="46" t="s">
        <v>158</v>
      </c>
      <c r="AB66" s="46"/>
    </row>
    <row r="67" s="5" customFormat="1" ht="265" hidden="1" customHeight="1" spans="1:28">
      <c r="A67" s="31">
        <v>61</v>
      </c>
      <c r="B67" s="31" t="s">
        <v>365</v>
      </c>
      <c r="C67" s="48" t="s">
        <v>366</v>
      </c>
      <c r="D67" s="31" t="e">
        <f>VLOOKUP(C67,'年度计划4.11进度表-47个项目'!C:C,1,FALSE)</f>
        <v>#N/A</v>
      </c>
      <c r="E67" s="47" t="s">
        <v>47</v>
      </c>
      <c r="F67" s="48" t="s">
        <v>53</v>
      </c>
      <c r="G67" s="48" t="s">
        <v>317</v>
      </c>
      <c r="H67" s="48" t="s">
        <v>367</v>
      </c>
      <c r="I67" s="54" t="s">
        <v>368</v>
      </c>
      <c r="J67" s="46" t="s">
        <v>38</v>
      </c>
      <c r="K67" s="46">
        <v>4.8</v>
      </c>
      <c r="L67" s="48" t="s">
        <v>355</v>
      </c>
      <c r="M67" s="48" t="s">
        <v>40</v>
      </c>
      <c r="N67" s="46" t="s">
        <v>356</v>
      </c>
      <c r="O67" s="33" t="s">
        <v>308</v>
      </c>
      <c r="P67" s="34">
        <f t="shared" si="10"/>
        <v>370</v>
      </c>
      <c r="Q67" s="50"/>
      <c r="R67" s="34">
        <f t="shared" si="11"/>
        <v>370</v>
      </c>
      <c r="S67" s="50">
        <v>370</v>
      </c>
      <c r="T67" s="50"/>
      <c r="U67" s="50"/>
      <c r="V67" s="50"/>
      <c r="W67" s="50"/>
      <c r="X67" s="50"/>
      <c r="Y67" s="50"/>
      <c r="Z67" s="50"/>
      <c r="AA67" s="46" t="s">
        <v>158</v>
      </c>
      <c r="AB67" s="46"/>
    </row>
    <row r="68" s="5" customFormat="1" ht="256" hidden="1" customHeight="1" spans="1:28">
      <c r="A68" s="31">
        <v>62</v>
      </c>
      <c r="B68" s="31" t="s">
        <v>369</v>
      </c>
      <c r="C68" s="48" t="s">
        <v>370</v>
      </c>
      <c r="D68" s="31" t="e">
        <f>VLOOKUP(C68,'年度计划4.11进度表-47个项目'!C:C,1,FALSE)</f>
        <v>#N/A</v>
      </c>
      <c r="E68" s="47" t="s">
        <v>47</v>
      </c>
      <c r="F68" s="48" t="s">
        <v>53</v>
      </c>
      <c r="G68" s="48" t="s">
        <v>317</v>
      </c>
      <c r="H68" s="48" t="s">
        <v>371</v>
      </c>
      <c r="I68" s="54" t="s">
        <v>372</v>
      </c>
      <c r="J68" s="46" t="s">
        <v>38</v>
      </c>
      <c r="K68" s="46">
        <v>4.9</v>
      </c>
      <c r="L68" s="48" t="s">
        <v>355</v>
      </c>
      <c r="M68" s="48" t="s">
        <v>40</v>
      </c>
      <c r="N68" s="46" t="s">
        <v>356</v>
      </c>
      <c r="O68" s="33" t="s">
        <v>308</v>
      </c>
      <c r="P68" s="34">
        <f t="shared" si="10"/>
        <v>380</v>
      </c>
      <c r="Q68" s="50"/>
      <c r="R68" s="34">
        <f t="shared" si="11"/>
        <v>380</v>
      </c>
      <c r="S68" s="50">
        <v>380</v>
      </c>
      <c r="T68" s="50"/>
      <c r="U68" s="50"/>
      <c r="V68" s="50"/>
      <c r="W68" s="50"/>
      <c r="X68" s="50"/>
      <c r="Y68" s="50"/>
      <c r="Z68" s="50"/>
      <c r="AA68" s="46" t="s">
        <v>158</v>
      </c>
      <c r="AB68" s="46"/>
    </row>
    <row r="69" s="5" customFormat="1" ht="247" hidden="1" customHeight="1" spans="1:28">
      <c r="A69" s="31">
        <v>63</v>
      </c>
      <c r="B69" s="31" t="s">
        <v>373</v>
      </c>
      <c r="C69" s="48" t="s">
        <v>374</v>
      </c>
      <c r="D69" s="31" t="e">
        <f>VLOOKUP(C69,'年度计划4.11进度表-47个项目'!C:C,1,FALSE)</f>
        <v>#N/A</v>
      </c>
      <c r="E69" s="47" t="s">
        <v>47</v>
      </c>
      <c r="F69" s="48" t="s">
        <v>53</v>
      </c>
      <c r="G69" s="48" t="s">
        <v>317</v>
      </c>
      <c r="H69" s="48" t="s">
        <v>375</v>
      </c>
      <c r="I69" s="54" t="s">
        <v>376</v>
      </c>
      <c r="J69" s="46" t="s">
        <v>38</v>
      </c>
      <c r="K69" s="46">
        <v>4.8</v>
      </c>
      <c r="L69" s="48" t="s">
        <v>355</v>
      </c>
      <c r="M69" s="48" t="s">
        <v>40</v>
      </c>
      <c r="N69" s="46" t="s">
        <v>356</v>
      </c>
      <c r="O69" s="33" t="s">
        <v>308</v>
      </c>
      <c r="P69" s="34">
        <f t="shared" si="10"/>
        <v>380</v>
      </c>
      <c r="Q69" s="50"/>
      <c r="R69" s="34">
        <f t="shared" si="11"/>
        <v>380</v>
      </c>
      <c r="S69" s="50">
        <v>380</v>
      </c>
      <c r="T69" s="50"/>
      <c r="U69" s="50"/>
      <c r="V69" s="50"/>
      <c r="W69" s="50"/>
      <c r="X69" s="50"/>
      <c r="Y69" s="50"/>
      <c r="Z69" s="50"/>
      <c r="AA69" s="46" t="s">
        <v>158</v>
      </c>
      <c r="AB69" s="46"/>
    </row>
    <row r="70" s="5" customFormat="1" ht="252" hidden="1" customHeight="1" spans="1:28">
      <c r="A70" s="31">
        <v>64</v>
      </c>
      <c r="B70" s="31" t="s">
        <v>377</v>
      </c>
      <c r="C70" s="48" t="s">
        <v>378</v>
      </c>
      <c r="D70" s="31" t="e">
        <f>VLOOKUP(C70,'年度计划4.11进度表-47个项目'!C:C,1,FALSE)</f>
        <v>#N/A</v>
      </c>
      <c r="E70" s="47" t="s">
        <v>47</v>
      </c>
      <c r="F70" s="48" t="s">
        <v>53</v>
      </c>
      <c r="G70" s="48" t="s">
        <v>317</v>
      </c>
      <c r="H70" s="48" t="s">
        <v>379</v>
      </c>
      <c r="I70" s="54" t="s">
        <v>380</v>
      </c>
      <c r="J70" s="46" t="s">
        <v>38</v>
      </c>
      <c r="K70" s="46">
        <v>4.6</v>
      </c>
      <c r="L70" s="48" t="s">
        <v>355</v>
      </c>
      <c r="M70" s="48" t="s">
        <v>40</v>
      </c>
      <c r="N70" s="46" t="s">
        <v>356</v>
      </c>
      <c r="O70" s="33" t="s">
        <v>308</v>
      </c>
      <c r="P70" s="34">
        <f t="shared" si="10"/>
        <v>360</v>
      </c>
      <c r="Q70" s="50"/>
      <c r="R70" s="34">
        <f t="shared" si="11"/>
        <v>360</v>
      </c>
      <c r="S70" s="50">
        <v>360</v>
      </c>
      <c r="T70" s="50"/>
      <c r="U70" s="50"/>
      <c r="V70" s="50"/>
      <c r="W70" s="50"/>
      <c r="X70" s="50"/>
      <c r="Y70" s="50"/>
      <c r="Z70" s="50"/>
      <c r="AA70" s="46" t="s">
        <v>158</v>
      </c>
      <c r="AB70" s="46"/>
    </row>
    <row r="71" s="5" customFormat="1" ht="252" hidden="1" customHeight="1" spans="1:28">
      <c r="A71" s="31">
        <v>65</v>
      </c>
      <c r="B71" s="31" t="s">
        <v>381</v>
      </c>
      <c r="C71" s="48" t="s">
        <v>382</v>
      </c>
      <c r="D71" s="31" t="e">
        <f>VLOOKUP(C71,'年度计划4.11进度表-47个项目'!C:C,1,FALSE)</f>
        <v>#N/A</v>
      </c>
      <c r="E71" s="47" t="s">
        <v>47</v>
      </c>
      <c r="F71" s="48" t="s">
        <v>53</v>
      </c>
      <c r="G71" s="48" t="s">
        <v>209</v>
      </c>
      <c r="H71" s="48" t="s">
        <v>55</v>
      </c>
      <c r="I71" s="54" t="s">
        <v>383</v>
      </c>
      <c r="J71" s="46" t="s">
        <v>38</v>
      </c>
      <c r="K71" s="46">
        <v>25</v>
      </c>
      <c r="L71" s="48" t="s">
        <v>59</v>
      </c>
      <c r="M71" s="50" t="s">
        <v>268</v>
      </c>
      <c r="N71" s="46" t="s">
        <v>61</v>
      </c>
      <c r="O71" s="33" t="s">
        <v>42</v>
      </c>
      <c r="P71" s="51">
        <f t="shared" si="10"/>
        <v>6461.48</v>
      </c>
      <c r="Q71" s="52"/>
      <c r="R71" s="51">
        <f t="shared" si="11"/>
        <v>6461.48</v>
      </c>
      <c r="S71" s="52">
        <v>6461.48</v>
      </c>
      <c r="T71" s="50"/>
      <c r="U71" s="50"/>
      <c r="V71" s="50"/>
      <c r="W71" s="50"/>
      <c r="X71" s="50"/>
      <c r="Y71" s="50"/>
      <c r="Z71" s="50"/>
      <c r="AA71" s="48" t="s">
        <v>384</v>
      </c>
      <c r="AB71" s="46"/>
    </row>
    <row r="72" s="5" customFormat="1" ht="307" hidden="1" customHeight="1" spans="1:28">
      <c r="A72" s="31">
        <v>66</v>
      </c>
      <c r="B72" s="31" t="s">
        <v>385</v>
      </c>
      <c r="C72" s="48" t="s">
        <v>386</v>
      </c>
      <c r="D72" s="31" t="e">
        <f>VLOOKUP(C72,'年度计划4.11进度表-47个项目'!C:C,1,FALSE)</f>
        <v>#N/A</v>
      </c>
      <c r="E72" s="47" t="s">
        <v>47</v>
      </c>
      <c r="F72" s="48" t="s">
        <v>53</v>
      </c>
      <c r="G72" s="48" t="s">
        <v>243</v>
      </c>
      <c r="H72" s="48" t="s">
        <v>387</v>
      </c>
      <c r="I72" s="54" t="s">
        <v>388</v>
      </c>
      <c r="J72" s="46" t="s">
        <v>130</v>
      </c>
      <c r="K72" s="46">
        <v>6300</v>
      </c>
      <c r="L72" s="48" t="s">
        <v>59</v>
      </c>
      <c r="M72" s="33" t="s">
        <v>75</v>
      </c>
      <c r="N72" s="46" t="s">
        <v>61</v>
      </c>
      <c r="O72" s="33" t="s">
        <v>42</v>
      </c>
      <c r="P72" s="34">
        <f t="shared" si="10"/>
        <v>1670</v>
      </c>
      <c r="Q72" s="34"/>
      <c r="R72" s="34">
        <f t="shared" si="11"/>
        <v>1670</v>
      </c>
      <c r="S72" s="46">
        <v>1670</v>
      </c>
      <c r="T72" s="51"/>
      <c r="U72" s="51"/>
      <c r="V72" s="51"/>
      <c r="W72" s="84"/>
      <c r="X72" s="84"/>
      <c r="Y72" s="84"/>
      <c r="Z72" s="50"/>
      <c r="AA72" s="46" t="s">
        <v>327</v>
      </c>
      <c r="AB72" s="46" t="s">
        <v>174</v>
      </c>
    </row>
    <row r="73" s="5" customFormat="1" ht="275" hidden="1" customHeight="1" spans="1:28">
      <c r="A73" s="31">
        <v>67</v>
      </c>
      <c r="B73" s="31" t="s">
        <v>389</v>
      </c>
      <c r="C73" s="48" t="s">
        <v>390</v>
      </c>
      <c r="D73" s="31" t="e">
        <f>VLOOKUP(C73,'年度计划4.11进度表-47个项目'!C:C,1,FALSE)</f>
        <v>#N/A</v>
      </c>
      <c r="E73" s="48" t="s">
        <v>33</v>
      </c>
      <c r="F73" s="48" t="s">
        <v>53</v>
      </c>
      <c r="G73" s="48" t="s">
        <v>243</v>
      </c>
      <c r="H73" s="48" t="s">
        <v>391</v>
      </c>
      <c r="I73" s="54" t="s">
        <v>392</v>
      </c>
      <c r="J73" s="46" t="s">
        <v>38</v>
      </c>
      <c r="K73" s="46">
        <v>21.75</v>
      </c>
      <c r="L73" s="48" t="s">
        <v>59</v>
      </c>
      <c r="M73" s="50" t="s">
        <v>268</v>
      </c>
      <c r="N73" s="46" t="s">
        <v>61</v>
      </c>
      <c r="O73" s="33" t="s">
        <v>42</v>
      </c>
      <c r="P73" s="34">
        <f t="shared" si="10"/>
        <v>1600</v>
      </c>
      <c r="Q73" s="50"/>
      <c r="R73" s="34">
        <f t="shared" si="11"/>
        <v>1600</v>
      </c>
      <c r="S73" s="50"/>
      <c r="T73" s="50">
        <v>1600</v>
      </c>
      <c r="U73" s="50"/>
      <c r="V73" s="50"/>
      <c r="W73" s="50"/>
      <c r="X73" s="50"/>
      <c r="Y73" s="50"/>
      <c r="Z73" s="50"/>
      <c r="AA73" s="48" t="s">
        <v>270</v>
      </c>
      <c r="AB73" s="48" t="s">
        <v>167</v>
      </c>
    </row>
    <row r="74" s="5" customFormat="1" ht="290" hidden="1" customHeight="1" spans="1:28">
      <c r="A74" s="31">
        <v>68</v>
      </c>
      <c r="B74" s="31" t="s">
        <v>393</v>
      </c>
      <c r="C74" s="46" t="s">
        <v>394</v>
      </c>
      <c r="D74" s="31" t="e">
        <f>VLOOKUP(C74,'年度计划4.11进度表-47个项目'!C:C,1,FALSE)</f>
        <v>#N/A</v>
      </c>
      <c r="E74" s="48" t="s">
        <v>33</v>
      </c>
      <c r="F74" s="46" t="s">
        <v>53</v>
      </c>
      <c r="G74" s="48" t="s">
        <v>243</v>
      </c>
      <c r="H74" s="46" t="s">
        <v>395</v>
      </c>
      <c r="I74" s="49" t="s">
        <v>396</v>
      </c>
      <c r="J74" s="46" t="s">
        <v>38</v>
      </c>
      <c r="K74" s="46">
        <v>14</v>
      </c>
      <c r="L74" s="48" t="s">
        <v>59</v>
      </c>
      <c r="M74" s="50" t="s">
        <v>268</v>
      </c>
      <c r="N74" s="46" t="s">
        <v>61</v>
      </c>
      <c r="O74" s="33" t="s">
        <v>42</v>
      </c>
      <c r="P74" s="34">
        <f t="shared" si="10"/>
        <v>1021</v>
      </c>
      <c r="Q74" s="50"/>
      <c r="R74" s="34">
        <f t="shared" si="11"/>
        <v>1021</v>
      </c>
      <c r="S74" s="50">
        <v>1021</v>
      </c>
      <c r="T74" s="50"/>
      <c r="U74" s="50"/>
      <c r="V74" s="50"/>
      <c r="W74" s="50"/>
      <c r="X74" s="50"/>
      <c r="Y74" s="50"/>
      <c r="Z74" s="50"/>
      <c r="AA74" s="48" t="s">
        <v>270</v>
      </c>
      <c r="AB74" s="48" t="s">
        <v>174</v>
      </c>
    </row>
    <row r="75" s="5" customFormat="1" ht="116" hidden="1" customHeight="1" spans="1:28">
      <c r="A75" s="31">
        <v>69</v>
      </c>
      <c r="B75" s="31" t="s">
        <v>397</v>
      </c>
      <c r="C75" s="48" t="s">
        <v>398</v>
      </c>
      <c r="D75" s="31" t="str">
        <f>VLOOKUP(C75,'年度计划4.11进度表-47个项目'!C:C,1,FALSE)</f>
        <v>洛浦县杭桂镇创业就业基地建设项目</v>
      </c>
      <c r="E75" s="47" t="s">
        <v>47</v>
      </c>
      <c r="F75" s="48" t="s">
        <v>53</v>
      </c>
      <c r="G75" s="48" t="s">
        <v>209</v>
      </c>
      <c r="H75" s="48" t="s">
        <v>399</v>
      </c>
      <c r="I75" s="49" t="s">
        <v>400</v>
      </c>
      <c r="J75" s="46" t="s">
        <v>291</v>
      </c>
      <c r="K75" s="46">
        <v>1</v>
      </c>
      <c r="L75" s="48" t="s">
        <v>59</v>
      </c>
      <c r="M75" s="48" t="s">
        <v>135</v>
      </c>
      <c r="N75" s="46" t="s">
        <v>61</v>
      </c>
      <c r="O75" s="33" t="s">
        <v>42</v>
      </c>
      <c r="P75" s="51">
        <f t="shared" si="10"/>
        <v>901.84</v>
      </c>
      <c r="Q75" s="52"/>
      <c r="R75" s="51">
        <f t="shared" si="11"/>
        <v>901.84</v>
      </c>
      <c r="S75" s="52">
        <v>901.84</v>
      </c>
      <c r="T75" s="50"/>
      <c r="U75" s="50"/>
      <c r="V75" s="50"/>
      <c r="W75" s="50"/>
      <c r="X75" s="50"/>
      <c r="Y75" s="50"/>
      <c r="Z75" s="50"/>
      <c r="AA75" s="49" t="s">
        <v>294</v>
      </c>
      <c r="AB75" s="46"/>
    </row>
    <row r="76" s="5" customFormat="1" ht="291" hidden="1" customHeight="1" spans="1:28">
      <c r="A76" s="31">
        <v>70</v>
      </c>
      <c r="B76" s="31" t="s">
        <v>401</v>
      </c>
      <c r="C76" s="46" t="s">
        <v>402</v>
      </c>
      <c r="D76" s="31" t="str">
        <f>VLOOKUP(C76,'年度计划4.11进度表-47个项目'!C:C,1,FALSE)</f>
        <v>洛浦县杭桂镇吾斯塘乌其村等3个村防渗渠改造建设项目</v>
      </c>
      <c r="E76" s="47" t="s">
        <v>47</v>
      </c>
      <c r="F76" s="48" t="s">
        <v>231</v>
      </c>
      <c r="G76" s="48" t="s">
        <v>155</v>
      </c>
      <c r="H76" s="46" t="s">
        <v>403</v>
      </c>
      <c r="I76" s="49" t="s">
        <v>404</v>
      </c>
      <c r="J76" s="46" t="s">
        <v>38</v>
      </c>
      <c r="K76" s="46">
        <v>7.75</v>
      </c>
      <c r="L76" s="33" t="s">
        <v>39</v>
      </c>
      <c r="M76" s="48" t="s">
        <v>40</v>
      </c>
      <c r="N76" s="46" t="s">
        <v>41</v>
      </c>
      <c r="O76" s="50" t="s">
        <v>42</v>
      </c>
      <c r="P76" s="51">
        <f t="shared" si="10"/>
        <v>653.78</v>
      </c>
      <c r="Q76" s="52"/>
      <c r="R76" s="51">
        <f t="shared" si="11"/>
        <v>653.78</v>
      </c>
      <c r="S76" s="52">
        <v>653.78</v>
      </c>
      <c r="T76" s="50"/>
      <c r="U76" s="50"/>
      <c r="V76" s="50"/>
      <c r="W76" s="50"/>
      <c r="X76" s="50"/>
      <c r="Y76" s="50"/>
      <c r="Z76" s="50"/>
      <c r="AA76" s="46" t="s">
        <v>158</v>
      </c>
      <c r="AB76" s="46"/>
    </row>
    <row r="77" s="5" customFormat="1" ht="268" hidden="1" customHeight="1" spans="1:28">
      <c r="A77" s="31">
        <v>71</v>
      </c>
      <c r="B77" s="31" t="s">
        <v>405</v>
      </c>
      <c r="C77" s="48" t="s">
        <v>406</v>
      </c>
      <c r="D77" s="31" t="e">
        <f>VLOOKUP(C77,'年度计划4.11进度表-47个项目'!C:C,1,FALSE)</f>
        <v>#N/A</v>
      </c>
      <c r="E77" s="47" t="s">
        <v>47</v>
      </c>
      <c r="F77" s="48" t="s">
        <v>53</v>
      </c>
      <c r="G77" s="48" t="s">
        <v>258</v>
      </c>
      <c r="H77" s="48" t="s">
        <v>407</v>
      </c>
      <c r="I77" s="54" t="s">
        <v>408</v>
      </c>
      <c r="J77" s="46" t="s">
        <v>38</v>
      </c>
      <c r="K77" s="46">
        <v>2.89</v>
      </c>
      <c r="L77" s="48" t="s">
        <v>59</v>
      </c>
      <c r="M77" s="48" t="s">
        <v>40</v>
      </c>
      <c r="N77" s="46" t="s">
        <v>61</v>
      </c>
      <c r="O77" s="33" t="s">
        <v>308</v>
      </c>
      <c r="P77" s="34">
        <f t="shared" si="10"/>
        <v>294</v>
      </c>
      <c r="Q77" s="50"/>
      <c r="R77" s="34">
        <f t="shared" si="11"/>
        <v>294</v>
      </c>
      <c r="S77" s="50">
        <v>294</v>
      </c>
      <c r="T77" s="50"/>
      <c r="U77" s="50"/>
      <c r="V77" s="50"/>
      <c r="W77" s="50"/>
      <c r="X77" s="50"/>
      <c r="Y77" s="50"/>
      <c r="Z77" s="50"/>
      <c r="AA77" s="46" t="s">
        <v>158</v>
      </c>
      <c r="AB77" s="46" t="s">
        <v>44</v>
      </c>
    </row>
    <row r="78" s="5" customFormat="1" ht="278" hidden="1" customHeight="1" spans="1:28">
      <c r="A78" s="31">
        <v>72</v>
      </c>
      <c r="B78" s="31" t="s">
        <v>409</v>
      </c>
      <c r="C78" s="48" t="s">
        <v>410</v>
      </c>
      <c r="D78" s="31" t="e">
        <f>VLOOKUP(C78,'年度计划4.11进度表-47个项目'!C:C,1,FALSE)</f>
        <v>#N/A</v>
      </c>
      <c r="E78" s="47" t="s">
        <v>47</v>
      </c>
      <c r="F78" s="48" t="s">
        <v>53</v>
      </c>
      <c r="G78" s="48" t="s">
        <v>258</v>
      </c>
      <c r="H78" s="48" t="s">
        <v>407</v>
      </c>
      <c r="I78" s="54" t="s">
        <v>411</v>
      </c>
      <c r="J78" s="46" t="s">
        <v>38</v>
      </c>
      <c r="K78" s="46">
        <v>2.85</v>
      </c>
      <c r="L78" s="48" t="s">
        <v>59</v>
      </c>
      <c r="M78" s="48" t="s">
        <v>40</v>
      </c>
      <c r="N78" s="46" t="s">
        <v>61</v>
      </c>
      <c r="O78" s="33" t="s">
        <v>308</v>
      </c>
      <c r="P78" s="34">
        <f>R78</f>
        <v>286</v>
      </c>
      <c r="Q78" s="50"/>
      <c r="R78" s="34">
        <f t="shared" si="11"/>
        <v>286</v>
      </c>
      <c r="S78" s="50">
        <v>286</v>
      </c>
      <c r="T78" s="50"/>
      <c r="U78" s="50"/>
      <c r="V78" s="50"/>
      <c r="W78" s="50"/>
      <c r="X78" s="50"/>
      <c r="Y78" s="50"/>
      <c r="Z78" s="50"/>
      <c r="AA78" s="46" t="s">
        <v>158</v>
      </c>
      <c r="AB78" s="46"/>
    </row>
    <row r="79" s="5" customFormat="1" ht="104" hidden="1" customHeight="1" spans="1:28">
      <c r="A79" s="31">
        <v>73</v>
      </c>
      <c r="B79" s="31" t="s">
        <v>412</v>
      </c>
      <c r="C79" s="46" t="s">
        <v>413</v>
      </c>
      <c r="D79" s="31" t="str">
        <f>VLOOKUP(C79,'年度计划4.11进度表-47个项目'!C:C,1,FALSE)</f>
        <v>洛浦县杭桂镇托万皮切克其村老旧温室大棚改造提升项目</v>
      </c>
      <c r="E79" s="49" t="s">
        <v>47</v>
      </c>
      <c r="F79" s="49" t="s">
        <v>53</v>
      </c>
      <c r="G79" s="49" t="s">
        <v>345</v>
      </c>
      <c r="H79" s="46" t="s">
        <v>414</v>
      </c>
      <c r="I79" s="49" t="s">
        <v>415</v>
      </c>
      <c r="J79" s="46" t="s">
        <v>130</v>
      </c>
      <c r="K79" s="46">
        <v>100</v>
      </c>
      <c r="L79" s="48" t="s">
        <v>59</v>
      </c>
      <c r="M79" s="49" t="s">
        <v>75</v>
      </c>
      <c r="N79" s="33" t="s">
        <v>61</v>
      </c>
      <c r="O79" s="50" t="s">
        <v>42</v>
      </c>
      <c r="P79" s="46">
        <f>R79</f>
        <v>117.7515</v>
      </c>
      <c r="Q79" s="61"/>
      <c r="R79" s="46">
        <f>S79</f>
        <v>117.7515</v>
      </c>
      <c r="S79" s="46">
        <v>117.7515</v>
      </c>
      <c r="T79" s="61"/>
      <c r="U79" s="61"/>
      <c r="V79" s="61"/>
      <c r="W79" s="61"/>
      <c r="X79" s="61"/>
      <c r="Y79" s="61"/>
      <c r="Z79" s="61"/>
      <c r="AA79" s="48" t="s">
        <v>350</v>
      </c>
      <c r="AB79" s="46"/>
    </row>
    <row r="80" s="5" customFormat="1" ht="104" hidden="1" customHeight="1" spans="1:28">
      <c r="A80" s="31">
        <v>74</v>
      </c>
      <c r="B80" s="31" t="s">
        <v>416</v>
      </c>
      <c r="C80" s="46" t="s">
        <v>417</v>
      </c>
      <c r="D80" s="31" t="str">
        <f>VLOOKUP(C80,'年度计划4.11进度表-47个项目'!C:C,1,FALSE)</f>
        <v>洛浦县拜什托格拉克乡朝阳村老旧温室大棚改造提升项目</v>
      </c>
      <c r="E80" s="46" t="s">
        <v>47</v>
      </c>
      <c r="F80" s="46" t="s">
        <v>53</v>
      </c>
      <c r="G80" s="46" t="s">
        <v>345</v>
      </c>
      <c r="H80" s="46" t="s">
        <v>418</v>
      </c>
      <c r="I80" s="46" t="s">
        <v>347</v>
      </c>
      <c r="J80" s="46" t="s">
        <v>130</v>
      </c>
      <c r="K80" s="46">
        <v>100</v>
      </c>
      <c r="L80" s="46" t="s">
        <v>419</v>
      </c>
      <c r="M80" s="46" t="s">
        <v>75</v>
      </c>
      <c r="N80" s="33" t="s">
        <v>69</v>
      </c>
      <c r="O80" s="46" t="s">
        <v>42</v>
      </c>
      <c r="P80" s="46">
        <v>130</v>
      </c>
      <c r="Q80" s="46"/>
      <c r="R80" s="46">
        <v>130</v>
      </c>
      <c r="S80" s="46">
        <v>130</v>
      </c>
      <c r="T80" s="61"/>
      <c r="U80" s="61"/>
      <c r="V80" s="61"/>
      <c r="W80" s="61"/>
      <c r="X80" s="61"/>
      <c r="Y80" s="61"/>
      <c r="Z80" s="61"/>
      <c r="AA80" s="48" t="s">
        <v>350</v>
      </c>
      <c r="AB80" s="46"/>
    </row>
    <row r="81" s="5" customFormat="1" ht="242" hidden="1" customHeight="1" spans="1:28">
      <c r="A81" s="31">
        <v>75</v>
      </c>
      <c r="B81" s="31" t="s">
        <v>420</v>
      </c>
      <c r="C81" s="48" t="s">
        <v>421</v>
      </c>
      <c r="D81" s="31" t="e">
        <f>VLOOKUP(C81,'年度计划4.11进度表-47个项目'!C:C,1,FALSE)</f>
        <v>#N/A</v>
      </c>
      <c r="E81" s="47" t="s">
        <v>47</v>
      </c>
      <c r="F81" s="48" t="s">
        <v>53</v>
      </c>
      <c r="G81" s="48" t="s">
        <v>65</v>
      </c>
      <c r="H81" s="48" t="s">
        <v>66</v>
      </c>
      <c r="I81" s="54" t="s">
        <v>422</v>
      </c>
      <c r="J81" s="46" t="s">
        <v>423</v>
      </c>
      <c r="K81" s="46" t="s">
        <v>424</v>
      </c>
      <c r="L81" s="48" t="s">
        <v>68</v>
      </c>
      <c r="M81" s="48" t="s">
        <v>60</v>
      </c>
      <c r="N81" s="46" t="s">
        <v>69</v>
      </c>
      <c r="O81" s="33" t="s">
        <v>42</v>
      </c>
      <c r="P81" s="51">
        <f>R81+X81</f>
        <v>4817.08</v>
      </c>
      <c r="Q81" s="52"/>
      <c r="R81" s="51">
        <f t="shared" ref="R81:R93" si="12">SUM(S81:V81)</f>
        <v>3267.08</v>
      </c>
      <c r="S81" s="52">
        <v>3267.08</v>
      </c>
      <c r="T81" s="50"/>
      <c r="U81" s="50"/>
      <c r="V81" s="50"/>
      <c r="W81" s="50"/>
      <c r="X81" s="50">
        <v>1550</v>
      </c>
      <c r="Y81" s="50"/>
      <c r="Z81" s="50">
        <v>1550</v>
      </c>
      <c r="AA81" s="36" t="s">
        <v>62</v>
      </c>
      <c r="AB81" s="48" t="s">
        <v>44</v>
      </c>
    </row>
    <row r="82" s="5" customFormat="1" ht="242" hidden="1" customHeight="1" spans="1:28">
      <c r="A82" s="31">
        <v>76</v>
      </c>
      <c r="B82" s="31" t="s">
        <v>425</v>
      </c>
      <c r="C82" s="48" t="s">
        <v>426</v>
      </c>
      <c r="D82" s="31" t="e">
        <f>VLOOKUP(C82,'年度计划4.11进度表-47个项目'!C:C,1,FALSE)</f>
        <v>#N/A</v>
      </c>
      <c r="E82" s="47" t="s">
        <v>47</v>
      </c>
      <c r="F82" s="48" t="s">
        <v>53</v>
      </c>
      <c r="G82" s="48" t="s">
        <v>65</v>
      </c>
      <c r="H82" s="48" t="s">
        <v>66</v>
      </c>
      <c r="I82" s="54" t="s">
        <v>427</v>
      </c>
      <c r="J82" s="46" t="s">
        <v>130</v>
      </c>
      <c r="K82" s="46">
        <v>16560</v>
      </c>
      <c r="L82" s="48" t="s">
        <v>68</v>
      </c>
      <c r="M82" s="48" t="s">
        <v>60</v>
      </c>
      <c r="N82" s="46" t="s">
        <v>69</v>
      </c>
      <c r="O82" s="33" t="s">
        <v>42</v>
      </c>
      <c r="P82" s="51">
        <f>R82+X82</f>
        <v>9467.67</v>
      </c>
      <c r="Q82" s="52"/>
      <c r="R82" s="51">
        <f t="shared" si="12"/>
        <v>6983.67</v>
      </c>
      <c r="S82" s="52">
        <v>6983.67</v>
      </c>
      <c r="T82" s="50"/>
      <c r="U82" s="50"/>
      <c r="V82" s="50"/>
      <c r="W82" s="50"/>
      <c r="X82" s="50">
        <v>2484</v>
      </c>
      <c r="Y82" s="50"/>
      <c r="Z82" s="50">
        <v>2484</v>
      </c>
      <c r="AA82" s="36" t="s">
        <v>428</v>
      </c>
      <c r="AB82" s="48"/>
    </row>
    <row r="83" s="5" customFormat="1" ht="245" hidden="1" customHeight="1" spans="1:28">
      <c r="A83" s="31">
        <v>77</v>
      </c>
      <c r="B83" s="31" t="s">
        <v>429</v>
      </c>
      <c r="C83" s="48" t="s">
        <v>430</v>
      </c>
      <c r="D83" s="31" t="e">
        <f>VLOOKUP(C83,'年度计划4.11进度表-47个项目'!C:C,1,FALSE)</f>
        <v>#N/A</v>
      </c>
      <c r="E83" s="47" t="s">
        <v>47</v>
      </c>
      <c r="F83" s="48" t="s">
        <v>53</v>
      </c>
      <c r="G83" s="48" t="s">
        <v>243</v>
      </c>
      <c r="H83" s="48" t="s">
        <v>431</v>
      </c>
      <c r="I83" s="54" t="s">
        <v>432</v>
      </c>
      <c r="J83" s="46" t="s">
        <v>38</v>
      </c>
      <c r="K83" s="46">
        <v>5.209</v>
      </c>
      <c r="L83" s="48" t="s">
        <v>68</v>
      </c>
      <c r="M83" s="48" t="s">
        <v>40</v>
      </c>
      <c r="N83" s="46" t="s">
        <v>69</v>
      </c>
      <c r="O83" s="33" t="s">
        <v>308</v>
      </c>
      <c r="P83" s="34">
        <f t="shared" ref="P83:P89" si="13">Q83+R83+W83</f>
        <v>399</v>
      </c>
      <c r="Q83" s="50"/>
      <c r="R83" s="34">
        <f t="shared" si="12"/>
        <v>399</v>
      </c>
      <c r="S83" s="50">
        <v>399</v>
      </c>
      <c r="T83" s="50"/>
      <c r="U83" s="50"/>
      <c r="V83" s="50"/>
      <c r="W83" s="50"/>
      <c r="X83" s="50"/>
      <c r="Y83" s="50"/>
      <c r="Z83" s="50"/>
      <c r="AA83" s="46" t="s">
        <v>158</v>
      </c>
      <c r="AB83" s="46" t="s">
        <v>44</v>
      </c>
    </row>
    <row r="84" s="5" customFormat="1" ht="351" hidden="1" customHeight="1" spans="1:28">
      <c r="A84" s="31">
        <v>78</v>
      </c>
      <c r="B84" s="31" t="s">
        <v>433</v>
      </c>
      <c r="C84" s="48" t="s">
        <v>434</v>
      </c>
      <c r="D84" s="31" t="e">
        <f>VLOOKUP(C84,'年度计划4.11进度表-47个项目'!C:C,1,FALSE)</f>
        <v>#N/A</v>
      </c>
      <c r="E84" s="48" t="s">
        <v>33</v>
      </c>
      <c r="F84" s="48" t="s">
        <v>53</v>
      </c>
      <c r="G84" s="48" t="s">
        <v>54</v>
      </c>
      <c r="H84" s="48" t="s">
        <v>435</v>
      </c>
      <c r="I84" s="54" t="s">
        <v>436</v>
      </c>
      <c r="J84" s="46" t="s">
        <v>74</v>
      </c>
      <c r="K84" s="46">
        <v>104</v>
      </c>
      <c r="L84" s="48" t="s">
        <v>437</v>
      </c>
      <c r="M84" s="50" t="s">
        <v>268</v>
      </c>
      <c r="N84" s="46" t="s">
        <v>438</v>
      </c>
      <c r="O84" s="50" t="s">
        <v>42</v>
      </c>
      <c r="P84" s="34">
        <f t="shared" si="13"/>
        <v>230</v>
      </c>
      <c r="Q84" s="50"/>
      <c r="R84" s="34">
        <f t="shared" si="12"/>
        <v>230</v>
      </c>
      <c r="S84" s="50">
        <v>230</v>
      </c>
      <c r="T84" s="50"/>
      <c r="U84" s="50"/>
      <c r="V84" s="50"/>
      <c r="W84" s="50"/>
      <c r="X84" s="50"/>
      <c r="Y84" s="50"/>
      <c r="Z84" s="50"/>
      <c r="AA84" s="48" t="s">
        <v>270</v>
      </c>
      <c r="AB84" s="48" t="s">
        <v>44</v>
      </c>
    </row>
    <row r="85" s="5" customFormat="1" ht="353" hidden="1" customHeight="1" spans="1:28">
      <c r="A85" s="31">
        <v>79</v>
      </c>
      <c r="B85" s="31" t="s">
        <v>439</v>
      </c>
      <c r="C85" s="48" t="s">
        <v>440</v>
      </c>
      <c r="D85" s="31" t="e">
        <f>VLOOKUP(C85,'年度计划4.11进度表-47个项目'!C:C,1,FALSE)</f>
        <v>#N/A</v>
      </c>
      <c r="E85" s="48" t="s">
        <v>33</v>
      </c>
      <c r="F85" s="48" t="s">
        <v>53</v>
      </c>
      <c r="G85" s="48" t="s">
        <v>54</v>
      </c>
      <c r="H85" s="48" t="s">
        <v>441</v>
      </c>
      <c r="I85" s="54" t="s">
        <v>442</v>
      </c>
      <c r="J85" s="46" t="s">
        <v>74</v>
      </c>
      <c r="K85" s="46">
        <v>147</v>
      </c>
      <c r="L85" s="48" t="s">
        <v>437</v>
      </c>
      <c r="M85" s="50" t="s">
        <v>268</v>
      </c>
      <c r="N85" s="46" t="s">
        <v>438</v>
      </c>
      <c r="O85" s="50" t="s">
        <v>42</v>
      </c>
      <c r="P85" s="34">
        <f t="shared" si="13"/>
        <v>295</v>
      </c>
      <c r="Q85" s="50"/>
      <c r="R85" s="34">
        <f t="shared" si="12"/>
        <v>295</v>
      </c>
      <c r="S85" s="50">
        <v>295</v>
      </c>
      <c r="T85" s="50"/>
      <c r="U85" s="50"/>
      <c r="V85" s="50"/>
      <c r="W85" s="50"/>
      <c r="X85" s="50"/>
      <c r="Y85" s="50"/>
      <c r="Z85" s="50"/>
      <c r="AA85" s="48" t="s">
        <v>270</v>
      </c>
      <c r="AB85" s="48" t="s">
        <v>44</v>
      </c>
    </row>
    <row r="86" s="5" customFormat="1" ht="140" hidden="1" customHeight="1" spans="1:28">
      <c r="A86" s="31">
        <v>80</v>
      </c>
      <c r="B86" s="31" t="s">
        <v>443</v>
      </c>
      <c r="C86" s="50" t="s">
        <v>444</v>
      </c>
      <c r="D86" s="31" t="e">
        <f>VLOOKUP(C86,'年度计划4.11进度表-47个项目'!C:C,1,FALSE)</f>
        <v>#N/A</v>
      </c>
      <c r="E86" s="50" t="s">
        <v>33</v>
      </c>
      <c r="F86" s="50" t="s">
        <v>53</v>
      </c>
      <c r="G86" s="50" t="s">
        <v>445</v>
      </c>
      <c r="H86" s="50" t="s">
        <v>446</v>
      </c>
      <c r="I86" s="50" t="s">
        <v>447</v>
      </c>
      <c r="J86" s="50" t="s">
        <v>38</v>
      </c>
      <c r="K86" s="50">
        <v>43.03</v>
      </c>
      <c r="L86" s="50" t="s">
        <v>292</v>
      </c>
      <c r="M86" s="50" t="s">
        <v>268</v>
      </c>
      <c r="N86" s="50" t="s">
        <v>293</v>
      </c>
      <c r="O86" s="50" t="s">
        <v>42</v>
      </c>
      <c r="P86" s="34">
        <f t="shared" si="13"/>
        <v>3230</v>
      </c>
      <c r="Q86" s="50"/>
      <c r="R86" s="34">
        <f t="shared" si="12"/>
        <v>3230</v>
      </c>
      <c r="S86" s="50">
        <v>3230</v>
      </c>
      <c r="T86" s="50"/>
      <c r="U86" s="50"/>
      <c r="V86" s="50"/>
      <c r="W86" s="50"/>
      <c r="X86" s="50"/>
      <c r="Y86" s="50"/>
      <c r="Z86" s="50"/>
      <c r="AA86" s="50" t="s">
        <v>270</v>
      </c>
      <c r="AB86" s="48" t="s">
        <v>167</v>
      </c>
    </row>
    <row r="87" s="5" customFormat="1" ht="125" hidden="1" customHeight="1" spans="1:28">
      <c r="A87" s="31">
        <v>81</v>
      </c>
      <c r="B87" s="31" t="s">
        <v>448</v>
      </c>
      <c r="C87" s="48" t="s">
        <v>449</v>
      </c>
      <c r="D87" s="31" t="str">
        <f>VLOOKUP(C87,'年度计划4.11进度表-47个项目'!C:C,1,FALSE)</f>
        <v>洛浦县2025年产业区管理委员会温室大棚改造建设项目</v>
      </c>
      <c r="E87" s="48" t="s">
        <v>47</v>
      </c>
      <c r="F87" s="48" t="s">
        <v>53</v>
      </c>
      <c r="G87" s="48" t="s">
        <v>54</v>
      </c>
      <c r="H87" s="48" t="s">
        <v>66</v>
      </c>
      <c r="I87" s="54" t="s">
        <v>450</v>
      </c>
      <c r="J87" s="46" t="s">
        <v>217</v>
      </c>
      <c r="K87" s="46">
        <v>197</v>
      </c>
      <c r="L87" s="48" t="s">
        <v>451</v>
      </c>
      <c r="M87" s="46" t="s">
        <v>75</v>
      </c>
      <c r="N87" s="46" t="s">
        <v>452</v>
      </c>
      <c r="O87" s="50" t="s">
        <v>42</v>
      </c>
      <c r="P87" s="55">
        <f t="shared" si="13"/>
        <v>353.4124</v>
      </c>
      <c r="Q87" s="56"/>
      <c r="R87" s="55">
        <f t="shared" si="12"/>
        <v>353.4124</v>
      </c>
      <c r="S87" s="56">
        <v>353.4124</v>
      </c>
      <c r="T87" s="50"/>
      <c r="U87" s="50"/>
      <c r="V87" s="50"/>
      <c r="W87" s="50"/>
      <c r="X87" s="50"/>
      <c r="Y87" s="50"/>
      <c r="Z87" s="50"/>
      <c r="AA87" s="48" t="s">
        <v>350</v>
      </c>
      <c r="AB87" s="48" t="s">
        <v>44</v>
      </c>
    </row>
    <row r="88" s="5" customFormat="1" ht="139" hidden="1" customHeight="1" spans="1:28">
      <c r="A88" s="31">
        <v>82</v>
      </c>
      <c r="B88" s="31" t="s">
        <v>453</v>
      </c>
      <c r="C88" s="48" t="s">
        <v>454</v>
      </c>
      <c r="D88" s="31" t="e">
        <f>VLOOKUP(C88,'年度计划4.11进度表-47个项目'!C:C,1,FALSE)</f>
        <v>#N/A</v>
      </c>
      <c r="E88" s="48" t="s">
        <v>47</v>
      </c>
      <c r="F88" s="48" t="s">
        <v>53</v>
      </c>
      <c r="G88" s="48" t="s">
        <v>209</v>
      </c>
      <c r="H88" s="48" t="s">
        <v>306</v>
      </c>
      <c r="I88" s="54" t="s">
        <v>455</v>
      </c>
      <c r="J88" s="46" t="s">
        <v>217</v>
      </c>
      <c r="K88" s="46">
        <v>74</v>
      </c>
      <c r="L88" s="48" t="s">
        <v>75</v>
      </c>
      <c r="M88" s="46" t="s">
        <v>75</v>
      </c>
      <c r="N88" s="46" t="s">
        <v>76</v>
      </c>
      <c r="O88" s="50" t="s">
        <v>42</v>
      </c>
      <c r="P88" s="34">
        <f t="shared" si="13"/>
        <v>3500</v>
      </c>
      <c r="Q88" s="50"/>
      <c r="R88" s="34">
        <f t="shared" si="12"/>
        <v>3500</v>
      </c>
      <c r="S88" s="50">
        <v>3500</v>
      </c>
      <c r="T88" s="50"/>
      <c r="U88" s="50"/>
      <c r="V88" s="50"/>
      <c r="W88" s="50"/>
      <c r="X88" s="50"/>
      <c r="Y88" s="50"/>
      <c r="Z88" s="50"/>
      <c r="AA88" s="36" t="s">
        <v>456</v>
      </c>
      <c r="AB88" s="48" t="s">
        <v>174</v>
      </c>
    </row>
    <row r="89" s="5" customFormat="1" ht="164" hidden="1" customHeight="1" spans="1:28">
      <c r="A89" s="31">
        <v>83</v>
      </c>
      <c r="B89" s="31" t="s">
        <v>457</v>
      </c>
      <c r="C89" s="50" t="s">
        <v>458</v>
      </c>
      <c r="D89" s="31" t="e">
        <f>VLOOKUP(C89,'年度计划4.11进度表-47个项目'!C:C,1,FALSE)</f>
        <v>#N/A</v>
      </c>
      <c r="E89" s="50" t="s">
        <v>47</v>
      </c>
      <c r="F89" s="50" t="s">
        <v>53</v>
      </c>
      <c r="G89" s="50" t="s">
        <v>243</v>
      </c>
      <c r="H89" s="50" t="s">
        <v>459</v>
      </c>
      <c r="I89" s="50" t="s">
        <v>460</v>
      </c>
      <c r="J89" s="50" t="s">
        <v>261</v>
      </c>
      <c r="K89" s="50">
        <v>9481.32</v>
      </c>
      <c r="L89" s="31" t="s">
        <v>135</v>
      </c>
      <c r="M89" s="31" t="s">
        <v>135</v>
      </c>
      <c r="N89" s="50" t="s">
        <v>136</v>
      </c>
      <c r="O89" s="50" t="s">
        <v>42</v>
      </c>
      <c r="P89" s="34">
        <f t="shared" si="13"/>
        <v>3500</v>
      </c>
      <c r="Q89" s="50"/>
      <c r="R89" s="34">
        <f t="shared" si="12"/>
        <v>3500</v>
      </c>
      <c r="S89" s="50">
        <v>3500</v>
      </c>
      <c r="T89" s="50"/>
      <c r="U89" s="50"/>
      <c r="V89" s="50"/>
      <c r="W89" s="50"/>
      <c r="X89" s="50"/>
      <c r="Y89" s="50"/>
      <c r="Z89" s="50"/>
      <c r="AA89" s="50" t="s">
        <v>461</v>
      </c>
      <c r="AB89" s="48" t="s">
        <v>174</v>
      </c>
    </row>
    <row r="90" s="5" customFormat="1" ht="127" hidden="1" customHeight="1" spans="1:28">
      <c r="A90" s="31">
        <v>84</v>
      </c>
      <c r="B90" s="31" t="s">
        <v>462</v>
      </c>
      <c r="C90" s="50" t="s">
        <v>463</v>
      </c>
      <c r="D90" s="31" t="e">
        <f>VLOOKUP(C90,'年度计划4.11进度表-47个项目'!C:C,1,FALSE)</f>
        <v>#N/A</v>
      </c>
      <c r="E90" s="50" t="s">
        <v>47</v>
      </c>
      <c r="F90" s="50" t="s">
        <v>53</v>
      </c>
      <c r="G90" s="50" t="s">
        <v>155</v>
      </c>
      <c r="H90" s="50" t="s">
        <v>210</v>
      </c>
      <c r="I90" s="50" t="s">
        <v>464</v>
      </c>
      <c r="J90" s="50" t="s">
        <v>465</v>
      </c>
      <c r="K90" s="50">
        <v>1</v>
      </c>
      <c r="L90" s="50" t="s">
        <v>75</v>
      </c>
      <c r="M90" s="50" t="s">
        <v>75</v>
      </c>
      <c r="N90" s="50" t="s">
        <v>76</v>
      </c>
      <c r="O90" s="50" t="s">
        <v>42</v>
      </c>
      <c r="P90" s="34">
        <f>Q90+R90+W90+X90</f>
        <v>5000</v>
      </c>
      <c r="Q90" s="50"/>
      <c r="R90" s="34">
        <f t="shared" si="12"/>
        <v>5000</v>
      </c>
      <c r="S90" s="50">
        <v>5000</v>
      </c>
      <c r="T90" s="50"/>
      <c r="U90" s="50"/>
      <c r="V90" s="50"/>
      <c r="W90" s="50"/>
      <c r="X90" s="50"/>
      <c r="Y90" s="50"/>
      <c r="Z90" s="50"/>
      <c r="AA90" s="50" t="s">
        <v>466</v>
      </c>
      <c r="AB90" s="48" t="s">
        <v>174</v>
      </c>
    </row>
    <row r="91" s="5" customFormat="1" ht="136" hidden="1" customHeight="1" spans="1:28">
      <c r="A91" s="31">
        <v>85</v>
      </c>
      <c r="B91" s="31" t="s">
        <v>467</v>
      </c>
      <c r="C91" s="50" t="s">
        <v>468</v>
      </c>
      <c r="D91" s="31" t="e">
        <f>VLOOKUP(C91,'年度计划4.11进度表-47个项目'!C:C,1,FALSE)</f>
        <v>#N/A</v>
      </c>
      <c r="E91" s="50" t="s">
        <v>47</v>
      </c>
      <c r="F91" s="50" t="s">
        <v>53</v>
      </c>
      <c r="G91" s="50" t="s">
        <v>155</v>
      </c>
      <c r="H91" s="50" t="s">
        <v>469</v>
      </c>
      <c r="I91" s="50" t="s">
        <v>470</v>
      </c>
      <c r="J91" s="50" t="s">
        <v>465</v>
      </c>
      <c r="K91" s="50">
        <v>1</v>
      </c>
      <c r="L91" s="50" t="s">
        <v>469</v>
      </c>
      <c r="M91" s="50" t="s">
        <v>471</v>
      </c>
      <c r="N91" s="50" t="s">
        <v>472</v>
      </c>
      <c r="O91" s="50" t="s">
        <v>42</v>
      </c>
      <c r="P91" s="34">
        <f>Q91+R91+W91+X91</f>
        <v>4900</v>
      </c>
      <c r="Q91" s="50"/>
      <c r="R91" s="34">
        <f t="shared" si="12"/>
        <v>4900</v>
      </c>
      <c r="S91" s="50">
        <v>4900</v>
      </c>
      <c r="T91" s="50"/>
      <c r="U91" s="50"/>
      <c r="V91" s="50"/>
      <c r="W91" s="50"/>
      <c r="X91" s="50"/>
      <c r="Y91" s="50"/>
      <c r="Z91" s="50"/>
      <c r="AA91" s="50" t="s">
        <v>466</v>
      </c>
      <c r="AB91" s="48" t="s">
        <v>174</v>
      </c>
    </row>
    <row r="92" ht="78" hidden="1" customHeight="1" spans="1:28">
      <c r="A92" s="31">
        <v>86</v>
      </c>
      <c r="B92" s="31" t="s">
        <v>473</v>
      </c>
      <c r="C92" s="46" t="s">
        <v>474</v>
      </c>
      <c r="D92" s="31" t="e">
        <f>VLOOKUP(C92,'年度计划4.11进度表-47个项目'!C:C,1,FALSE)</f>
        <v>#N/A</v>
      </c>
      <c r="E92" s="47" t="s">
        <v>47</v>
      </c>
      <c r="F92" s="46" t="s">
        <v>53</v>
      </c>
      <c r="G92" s="48" t="s">
        <v>243</v>
      </c>
      <c r="H92" s="46" t="s">
        <v>475</v>
      </c>
      <c r="I92" s="49" t="s">
        <v>476</v>
      </c>
      <c r="J92" s="46" t="s">
        <v>291</v>
      </c>
      <c r="K92" s="46">
        <v>2</v>
      </c>
      <c r="L92" s="48" t="s">
        <v>355</v>
      </c>
      <c r="M92" s="46" t="s">
        <v>135</v>
      </c>
      <c r="N92" s="46" t="s">
        <v>356</v>
      </c>
      <c r="O92" s="33" t="s">
        <v>42</v>
      </c>
      <c r="P92" s="34">
        <f>Q92+R92+W92</f>
        <v>1000</v>
      </c>
      <c r="Q92" s="50"/>
      <c r="R92" s="34">
        <f t="shared" si="12"/>
        <v>1000</v>
      </c>
      <c r="S92" s="87">
        <v>1000</v>
      </c>
      <c r="T92" s="50"/>
      <c r="U92" s="50"/>
      <c r="V92" s="50"/>
      <c r="W92" s="50"/>
      <c r="X92" s="50"/>
      <c r="Y92" s="50"/>
      <c r="Z92" s="50"/>
      <c r="AA92" s="49" t="s">
        <v>294</v>
      </c>
      <c r="AB92" s="62"/>
    </row>
    <row r="93" ht="137" hidden="1" customHeight="1" spans="1:28">
      <c r="A93" s="31">
        <v>87</v>
      </c>
      <c r="B93" s="31" t="s">
        <v>477</v>
      </c>
      <c r="C93" s="46" t="s">
        <v>478</v>
      </c>
      <c r="D93" s="31" t="str">
        <f>VLOOKUP(C93,'年度计划4.11进度表-47个项目'!C:C,1,FALSE)</f>
        <v>洛浦县纺织能力提升及附属配套建设项目</v>
      </c>
      <c r="E93" s="47" t="s">
        <v>47</v>
      </c>
      <c r="F93" s="46" t="s">
        <v>53</v>
      </c>
      <c r="G93" s="48" t="s">
        <v>155</v>
      </c>
      <c r="H93" s="6" t="s">
        <v>469</v>
      </c>
      <c r="I93" s="54" t="s">
        <v>479</v>
      </c>
      <c r="J93" s="46" t="s">
        <v>291</v>
      </c>
      <c r="K93" s="46">
        <v>11</v>
      </c>
      <c r="L93" s="50" t="s">
        <v>469</v>
      </c>
      <c r="M93" s="50" t="s">
        <v>471</v>
      </c>
      <c r="N93" s="50" t="s">
        <v>472</v>
      </c>
      <c r="O93" s="50" t="s">
        <v>42</v>
      </c>
      <c r="P93" s="34">
        <f>Q93+R93+W93</f>
        <v>3500</v>
      </c>
      <c r="Q93" s="50"/>
      <c r="R93" s="34">
        <f t="shared" si="12"/>
        <v>3500</v>
      </c>
      <c r="S93" s="8">
        <v>3500</v>
      </c>
      <c r="T93" s="61"/>
      <c r="U93" s="61"/>
      <c r="V93" s="61"/>
      <c r="W93" s="61"/>
      <c r="X93" s="61"/>
      <c r="Y93" s="61"/>
      <c r="Z93" s="61"/>
      <c r="AA93" s="50" t="s">
        <v>466</v>
      </c>
      <c r="AB93" s="62"/>
    </row>
    <row r="94" ht="81.4" spans="1:28">
      <c r="A94" s="31">
        <v>88</v>
      </c>
      <c r="B94" s="31" t="s">
        <v>250</v>
      </c>
      <c r="C94" s="14" t="s">
        <v>480</v>
      </c>
      <c r="E94" s="14" t="s">
        <v>33</v>
      </c>
      <c r="F94" s="48" t="s">
        <v>257</v>
      </c>
      <c r="G94" s="48" t="s">
        <v>258</v>
      </c>
      <c r="I94" s="57" t="s">
        <v>481</v>
      </c>
      <c r="J94" s="14" t="s">
        <v>223</v>
      </c>
      <c r="K94" s="6">
        <v>50.5</v>
      </c>
      <c r="L94" s="14" t="s">
        <v>99</v>
      </c>
      <c r="M94" s="48" t="s">
        <v>99</v>
      </c>
      <c r="O94" s="50" t="s">
        <v>42</v>
      </c>
      <c r="P94" s="8">
        <v>1400</v>
      </c>
      <c r="S94" s="8">
        <v>1400</v>
      </c>
    </row>
  </sheetData>
  <autoFilter xmlns:etc="http://www.wps.cn/officeDocument/2017/etCustomData" ref="A5:AB94" etc:filterBottomFollowUsedRange="0">
    <filterColumn colId="11">
      <customFilters>
        <customFilter operator="equal" val="洛浦县交通局"/>
      </customFilters>
    </filterColumn>
    <extLst/>
  </autoFilter>
  <mergeCells count="27">
    <mergeCell ref="A1:AB1"/>
    <mergeCell ref="A2:C2"/>
    <mergeCell ref="I2:N2"/>
    <mergeCell ref="W2:Z2"/>
    <mergeCell ref="P3:Z3"/>
    <mergeCell ref="R4:V4"/>
    <mergeCell ref="X4:Z4"/>
    <mergeCell ref="A6:I6"/>
    <mergeCell ref="A3:A5"/>
    <mergeCell ref="B3:B5"/>
    <mergeCell ref="C3:C5"/>
    <mergeCell ref="E3:E5"/>
    <mergeCell ref="F3:F5"/>
    <mergeCell ref="G3:G5"/>
    <mergeCell ref="H3:H5"/>
    <mergeCell ref="I3:I5"/>
    <mergeCell ref="J3:J5"/>
    <mergeCell ref="K3:K5"/>
    <mergeCell ref="L3:L5"/>
    <mergeCell ref="M3:M5"/>
    <mergeCell ref="N3:N5"/>
    <mergeCell ref="O3:O5"/>
    <mergeCell ref="P4:P5"/>
    <mergeCell ref="Q4:Q5"/>
    <mergeCell ref="W4:W5"/>
    <mergeCell ref="AA3:AA5"/>
    <mergeCell ref="AB3:AB5"/>
  </mergeCells>
  <dataValidations count="2">
    <dataValidation type="list" allowBlank="1" showInputMessage="1" showErrorMessage="1" sqref="E17 E63 E86 E79:E80 E88:E91">
      <formula1>"产业发展类,就业类,乡村建设类,易地搬迁后扶类,巩固拓展脱贫攻坚成果类,其他类"</formula1>
    </dataValidation>
    <dataValidation type="list" allowBlank="1" showInputMessage="1" showErrorMessage="1" sqref="F17 F63 F86 F79:F80 F88:F91">
      <formula1>"新建,续建,改扩建"</formula1>
    </dataValidation>
  </dataValidations>
  <pageMargins left="0.236111111111111" right="0.196527777777778" top="0.472222222222222" bottom="0.511805555555556" header="0.156944444444444" footer="0.0784722222222222"/>
  <pageSetup paperSize="9" scale="47" fitToHeight="0" orientation="landscape" horizontalDpi="600"/>
  <headerFooter>
    <oddFooter>&amp;C第 &amp;P 页，共 &amp;N 页</oddFooter>
  </headerFooter>
  <rowBreaks count="1" manualBreakCount="1">
    <brk id="81"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8"/>
  <sheetViews>
    <sheetView view="pageBreakPreview" zoomScale="70" zoomScaleNormal="80" workbookViewId="0">
      <pane xSplit="3" ySplit="6" topLeftCell="D8" activePane="bottomRight" state="frozen"/>
      <selection/>
      <selection pane="topRight"/>
      <selection pane="bottomLeft"/>
      <selection pane="bottomRight" activeCell="H8" sqref="H8"/>
    </sheetView>
  </sheetViews>
  <sheetFormatPr defaultColWidth="9" defaultRowHeight="13.85"/>
  <cols>
    <col min="1" max="1" width="3.7787610619469" style="6" customWidth="1"/>
    <col min="2" max="2" width="14.283185840708" style="6" customWidth="1"/>
    <col min="3" max="3" width="16.7345132743363" style="6" customWidth="1"/>
    <col min="4" max="4" width="4.90265486725664" style="6" customWidth="1"/>
    <col min="5" max="5" width="3.93805309734513" style="6" customWidth="1"/>
    <col min="6" max="6" width="8.52212389380531" style="6" customWidth="1"/>
    <col min="7" max="7" width="15.6725663716814" style="6" customWidth="1"/>
    <col min="8" max="8" width="56.7787610619469" style="7" customWidth="1"/>
    <col min="9" max="9" width="5.76106194690265" style="6" customWidth="1"/>
    <col min="10" max="10" width="7.44247787610619" style="6" customWidth="1"/>
    <col min="11" max="11" width="8.58407079646018" style="6" customWidth="1"/>
    <col min="12" max="12" width="8.02654867256637" style="6" customWidth="1"/>
    <col min="13" max="15" width="7.10619469026549" style="6" customWidth="1"/>
    <col min="16" max="16" width="16.5929203539823" style="8" customWidth="1"/>
    <col min="17" max="17" width="11.787610619469" style="8" hidden="1" customWidth="1"/>
    <col min="18" max="18" width="14.4601769911504" style="8" customWidth="1"/>
    <col min="19" max="19" width="17.0442477876106" style="8" customWidth="1"/>
    <col min="20" max="20" width="11.070796460177" style="8" customWidth="1"/>
    <col min="21" max="21" width="25.2212389380531" style="6" customWidth="1"/>
    <col min="22" max="22" width="11.3274336283186" style="6" customWidth="1"/>
    <col min="23" max="16384" width="9" style="5"/>
  </cols>
  <sheetData>
    <row r="1" s="1" customFormat="1" ht="29" customHeight="1" spans="1:22">
      <c r="A1" s="9" t="s">
        <v>482</v>
      </c>
      <c r="B1" s="9"/>
      <c r="C1" s="9"/>
      <c r="D1" s="9"/>
      <c r="E1" s="9"/>
      <c r="F1" s="9"/>
      <c r="G1" s="9"/>
      <c r="H1" s="10"/>
      <c r="I1" s="9"/>
      <c r="J1" s="9"/>
      <c r="K1" s="9"/>
      <c r="L1" s="9"/>
      <c r="M1" s="9"/>
      <c r="N1" s="9"/>
      <c r="O1" s="9"/>
      <c r="P1" s="11"/>
      <c r="Q1" s="11"/>
      <c r="R1" s="11"/>
      <c r="S1" s="11"/>
      <c r="T1" s="11"/>
      <c r="U1" s="9"/>
      <c r="V1" s="9"/>
    </row>
    <row r="2" s="2" customFormat="1" ht="15.75" spans="1:22">
      <c r="A2" s="12"/>
      <c r="B2" s="12"/>
      <c r="C2" s="12"/>
      <c r="D2" s="12"/>
      <c r="E2" s="12"/>
      <c r="F2" s="12"/>
      <c r="G2" s="12"/>
      <c r="H2" s="12"/>
      <c r="I2" s="12"/>
      <c r="J2" s="12"/>
      <c r="K2" s="12"/>
      <c r="L2" s="12"/>
      <c r="M2" s="12"/>
      <c r="N2" s="12"/>
      <c r="O2" s="12"/>
      <c r="P2" s="13"/>
      <c r="Q2" s="13"/>
      <c r="R2" s="13"/>
      <c r="S2" s="13"/>
      <c r="T2" s="13"/>
      <c r="V2" s="14"/>
    </row>
    <row r="3" s="3" customFormat="1" ht="17" customHeight="1" spans="1:22">
      <c r="A3" s="15" t="s">
        <v>1</v>
      </c>
      <c r="B3" s="15" t="s">
        <v>2</v>
      </c>
      <c r="C3" s="15" t="s">
        <v>3</v>
      </c>
      <c r="D3" s="15" t="s">
        <v>4</v>
      </c>
      <c r="E3" s="16" t="s">
        <v>5</v>
      </c>
      <c r="F3" s="15" t="s">
        <v>6</v>
      </c>
      <c r="G3" s="15" t="s">
        <v>7</v>
      </c>
      <c r="H3" s="15" t="s">
        <v>8</v>
      </c>
      <c r="I3" s="15" t="s">
        <v>9</v>
      </c>
      <c r="J3" s="15" t="s">
        <v>10</v>
      </c>
      <c r="K3" s="15" t="s">
        <v>11</v>
      </c>
      <c r="L3" s="17" t="s">
        <v>12</v>
      </c>
      <c r="M3" s="17" t="s">
        <v>483</v>
      </c>
      <c r="N3" s="18" t="s">
        <v>484</v>
      </c>
      <c r="O3" s="15" t="s">
        <v>14</v>
      </c>
      <c r="P3" s="17" t="s">
        <v>15</v>
      </c>
      <c r="Q3" s="17"/>
      <c r="R3" s="17"/>
      <c r="S3" s="17"/>
      <c r="T3" s="17"/>
      <c r="U3" s="15" t="s">
        <v>16</v>
      </c>
      <c r="V3" s="15" t="s">
        <v>17</v>
      </c>
    </row>
    <row r="4" s="3" customFormat="1" ht="46" customHeight="1" spans="1:22">
      <c r="A4" s="15"/>
      <c r="B4" s="15"/>
      <c r="C4" s="15"/>
      <c r="D4" s="15"/>
      <c r="E4" s="16"/>
      <c r="F4" s="15"/>
      <c r="G4" s="15"/>
      <c r="H4" s="15"/>
      <c r="I4" s="15"/>
      <c r="J4" s="15"/>
      <c r="K4" s="15"/>
      <c r="L4" s="17"/>
      <c r="M4" s="17"/>
      <c r="N4" s="19"/>
      <c r="O4" s="15"/>
      <c r="P4" s="17" t="s">
        <v>18</v>
      </c>
      <c r="Q4" s="20" t="s">
        <v>19</v>
      </c>
      <c r="R4" s="17" t="s">
        <v>20</v>
      </c>
      <c r="S4" s="17"/>
      <c r="T4" s="17"/>
      <c r="U4" s="15"/>
      <c r="V4" s="15"/>
    </row>
    <row r="5" s="3" customFormat="1" ht="62" customHeight="1" spans="1:22">
      <c r="A5" s="15"/>
      <c r="B5" s="15"/>
      <c r="C5" s="15"/>
      <c r="D5" s="15"/>
      <c r="E5" s="16"/>
      <c r="F5" s="15"/>
      <c r="G5" s="15"/>
      <c r="H5" s="15"/>
      <c r="I5" s="15"/>
      <c r="J5" s="15"/>
      <c r="K5" s="15"/>
      <c r="L5" s="17"/>
      <c r="M5" s="17"/>
      <c r="N5" s="21"/>
      <c r="O5" s="15"/>
      <c r="P5" s="17"/>
      <c r="Q5" s="22"/>
      <c r="R5" s="17" t="s">
        <v>23</v>
      </c>
      <c r="S5" s="23" t="s">
        <v>24</v>
      </c>
      <c r="T5" s="24" t="s">
        <v>25</v>
      </c>
      <c r="U5" s="15"/>
      <c r="V5" s="15"/>
    </row>
    <row r="6" s="4" customFormat="1" ht="30" customHeight="1" spans="1:22">
      <c r="A6" s="25" t="s">
        <v>485</v>
      </c>
      <c r="B6" s="25"/>
      <c r="C6" s="25"/>
      <c r="D6" s="25"/>
      <c r="E6" s="25"/>
      <c r="F6" s="25"/>
      <c r="G6" s="25"/>
      <c r="H6" s="26"/>
      <c r="I6" s="27"/>
      <c r="J6" s="27"/>
      <c r="K6" s="28"/>
      <c r="L6" s="28"/>
      <c r="M6" s="28"/>
      <c r="N6" s="28"/>
      <c r="O6" s="28"/>
      <c r="P6" s="28">
        <f>SUM(P7:P38)</f>
        <v>56310.1169</v>
      </c>
      <c r="Q6" s="29" t="e">
        <f>SUM(#REF!+#REF!+#REF!+#REF!+#REF!+#REF!+#REF!+#REF!+#REF!+#REF!+#REF!+#REF!+#REF!+#REF!+#REF!+#REF!+#REF!)</f>
        <v>#REF!</v>
      </c>
      <c r="R6" s="28">
        <f>SUM(R7:R38)</f>
        <v>45965</v>
      </c>
      <c r="S6" s="28">
        <f>SUM(S7:S38)</f>
        <v>43517</v>
      </c>
      <c r="T6" s="28">
        <f>SUM(T7:T38)</f>
        <v>2448</v>
      </c>
      <c r="U6" s="30"/>
      <c r="V6" s="30"/>
    </row>
    <row r="7" s="4" customFormat="1" ht="141" customHeight="1" spans="1:22">
      <c r="A7" s="31">
        <v>1</v>
      </c>
      <c r="B7" s="31" t="s">
        <v>70</v>
      </c>
      <c r="C7" s="31" t="s">
        <v>71</v>
      </c>
      <c r="D7" s="31" t="s">
        <v>47</v>
      </c>
      <c r="E7" s="31" t="s">
        <v>53</v>
      </c>
      <c r="F7" s="31" t="s">
        <v>65</v>
      </c>
      <c r="G7" s="31" t="s">
        <v>72</v>
      </c>
      <c r="H7" s="32" t="s">
        <v>486</v>
      </c>
      <c r="I7" s="31" t="s">
        <v>74</v>
      </c>
      <c r="J7" s="33">
        <v>19000</v>
      </c>
      <c r="K7" s="33" t="s">
        <v>75</v>
      </c>
      <c r="L7" s="33" t="s">
        <v>75</v>
      </c>
      <c r="M7" s="33" t="s">
        <v>76</v>
      </c>
      <c r="N7" s="33" t="s">
        <v>487</v>
      </c>
      <c r="O7" s="33" t="s">
        <v>42</v>
      </c>
      <c r="P7" s="34">
        <v>2800</v>
      </c>
      <c r="Q7" s="33"/>
      <c r="R7" s="34">
        <f>SUM(S7:T7)</f>
        <v>2800</v>
      </c>
      <c r="S7" s="35">
        <f>2800</f>
        <v>2800</v>
      </c>
      <c r="T7" s="33"/>
      <c r="U7" s="36" t="s">
        <v>77</v>
      </c>
      <c r="V7" s="36"/>
    </row>
    <row r="8" s="4" customFormat="1" ht="142" customHeight="1" spans="1:22">
      <c r="A8" s="31">
        <v>2</v>
      </c>
      <c r="B8" s="31" t="s">
        <v>78</v>
      </c>
      <c r="C8" s="31" t="s">
        <v>79</v>
      </c>
      <c r="D8" s="31" t="s">
        <v>80</v>
      </c>
      <c r="E8" s="31" t="s">
        <v>53</v>
      </c>
      <c r="F8" s="31" t="s">
        <v>65</v>
      </c>
      <c r="G8" s="31" t="s">
        <v>72</v>
      </c>
      <c r="H8" s="32" t="s">
        <v>488</v>
      </c>
      <c r="I8" s="31"/>
      <c r="J8" s="33"/>
      <c r="K8" s="33" t="s">
        <v>75</v>
      </c>
      <c r="L8" s="33" t="s">
        <v>75</v>
      </c>
      <c r="M8" s="33" t="s">
        <v>76</v>
      </c>
      <c r="N8" s="33" t="s">
        <v>487</v>
      </c>
      <c r="O8" s="33" t="s">
        <v>42</v>
      </c>
      <c r="P8" s="34">
        <f>R8</f>
        <v>400</v>
      </c>
      <c r="Q8" s="33"/>
      <c r="R8" s="34">
        <f>SUM(S8:T8)</f>
        <v>400</v>
      </c>
      <c r="S8" s="33">
        <v>400</v>
      </c>
      <c r="T8" s="33"/>
      <c r="U8" s="36" t="s">
        <v>82</v>
      </c>
      <c r="V8" s="36"/>
    </row>
    <row r="9" s="4" customFormat="1" ht="193" customHeight="1" spans="1:22">
      <c r="A9" s="31">
        <v>3</v>
      </c>
      <c r="B9" s="31" t="s">
        <v>120</v>
      </c>
      <c r="C9" s="31" t="s">
        <v>121</v>
      </c>
      <c r="D9" s="31" t="s">
        <v>47</v>
      </c>
      <c r="E9" s="31" t="s">
        <v>53</v>
      </c>
      <c r="F9" s="31" t="s">
        <v>122</v>
      </c>
      <c r="G9" s="31" t="s">
        <v>123</v>
      </c>
      <c r="H9" s="32" t="s">
        <v>124</v>
      </c>
      <c r="I9" s="31"/>
      <c r="J9" s="33"/>
      <c r="K9" s="33" t="s">
        <v>75</v>
      </c>
      <c r="L9" s="33" t="s">
        <v>75</v>
      </c>
      <c r="M9" s="33" t="s">
        <v>76</v>
      </c>
      <c r="N9" s="33" t="s">
        <v>489</v>
      </c>
      <c r="O9" s="33" t="s">
        <v>42</v>
      </c>
      <c r="P9" s="37">
        <v>7540.227</v>
      </c>
      <c r="Q9" s="38"/>
      <c r="R9" s="37">
        <v>7540.227</v>
      </c>
      <c r="S9" s="37">
        <v>7540.227</v>
      </c>
      <c r="T9" s="33"/>
      <c r="U9" s="36" t="s">
        <v>126</v>
      </c>
      <c r="V9" s="36"/>
    </row>
    <row r="10" s="4" customFormat="1" ht="152" customHeight="1" spans="1:22">
      <c r="A10" s="31">
        <v>4</v>
      </c>
      <c r="B10" s="31" t="s">
        <v>127</v>
      </c>
      <c r="C10" s="31" t="s">
        <v>128</v>
      </c>
      <c r="D10" s="31" t="s">
        <v>47</v>
      </c>
      <c r="E10" s="31" t="s">
        <v>53</v>
      </c>
      <c r="F10" s="31" t="s">
        <v>122</v>
      </c>
      <c r="G10" s="31" t="s">
        <v>72</v>
      </c>
      <c r="H10" s="32" t="s">
        <v>490</v>
      </c>
      <c r="I10" s="31"/>
      <c r="J10" s="33"/>
      <c r="K10" s="33" t="s">
        <v>75</v>
      </c>
      <c r="L10" s="33" t="s">
        <v>75</v>
      </c>
      <c r="M10" s="33" t="s">
        <v>76</v>
      </c>
      <c r="N10" s="33" t="s">
        <v>489</v>
      </c>
      <c r="O10" s="33" t="s">
        <v>42</v>
      </c>
      <c r="P10" s="37">
        <f>R10</f>
        <v>3017.396</v>
      </c>
      <c r="Q10" s="38"/>
      <c r="R10" s="37">
        <v>3017.396</v>
      </c>
      <c r="S10" s="37">
        <v>3017.396</v>
      </c>
      <c r="T10" s="33"/>
      <c r="U10" s="36" t="s">
        <v>131</v>
      </c>
      <c r="V10" s="36"/>
    </row>
    <row r="11" s="4" customFormat="1" ht="102" customHeight="1" spans="1:22">
      <c r="A11" s="31">
        <v>5</v>
      </c>
      <c r="B11" s="31" t="s">
        <v>148</v>
      </c>
      <c r="C11" s="31" t="s">
        <v>149</v>
      </c>
      <c r="D11" s="31" t="s">
        <v>47</v>
      </c>
      <c r="E11" s="31" t="s">
        <v>53</v>
      </c>
      <c r="F11" s="31" t="s">
        <v>54</v>
      </c>
      <c r="G11" s="31" t="s">
        <v>123</v>
      </c>
      <c r="H11" s="32" t="s">
        <v>150</v>
      </c>
      <c r="I11" s="31" t="s">
        <v>151</v>
      </c>
      <c r="J11" s="33">
        <v>51</v>
      </c>
      <c r="K11" s="33" t="s">
        <v>75</v>
      </c>
      <c r="L11" s="33" t="s">
        <v>75</v>
      </c>
      <c r="M11" s="33" t="s">
        <v>76</v>
      </c>
      <c r="N11" s="33" t="s">
        <v>489</v>
      </c>
      <c r="O11" s="33" t="s">
        <v>42</v>
      </c>
      <c r="P11" s="34">
        <f>R11</f>
        <v>800</v>
      </c>
      <c r="Q11" s="33"/>
      <c r="R11" s="34">
        <f t="shared" ref="R11:R17" si="0">SUM(S11:T11)</f>
        <v>800</v>
      </c>
      <c r="S11" s="33">
        <v>800</v>
      </c>
      <c r="T11" s="33"/>
      <c r="U11" s="36" t="s">
        <v>152</v>
      </c>
      <c r="V11" s="36"/>
    </row>
    <row r="12" s="4" customFormat="1" ht="409" customHeight="1" spans="1:22">
      <c r="A12" s="31">
        <v>6</v>
      </c>
      <c r="B12" s="31" t="s">
        <v>138</v>
      </c>
      <c r="C12" s="31" t="s">
        <v>139</v>
      </c>
      <c r="D12" s="31" t="s">
        <v>47</v>
      </c>
      <c r="E12" s="31" t="s">
        <v>53</v>
      </c>
      <c r="F12" s="31" t="s">
        <v>122</v>
      </c>
      <c r="G12" s="31" t="s">
        <v>140</v>
      </c>
      <c r="H12" s="39" t="s">
        <v>141</v>
      </c>
      <c r="I12" s="31"/>
      <c r="J12" s="33"/>
      <c r="K12" s="33" t="s">
        <v>60</v>
      </c>
      <c r="L12" s="33" t="s">
        <v>60</v>
      </c>
      <c r="M12" s="33" t="s">
        <v>142</v>
      </c>
      <c r="N12" s="33" t="s">
        <v>489</v>
      </c>
      <c r="O12" s="33" t="s">
        <v>42</v>
      </c>
      <c r="P12" s="34">
        <f>R12</f>
        <v>800</v>
      </c>
      <c r="Q12" s="33"/>
      <c r="R12" s="34">
        <f t="shared" si="0"/>
        <v>800</v>
      </c>
      <c r="S12" s="33">
        <v>800</v>
      </c>
      <c r="T12" s="33"/>
      <c r="U12" s="36" t="s">
        <v>143</v>
      </c>
      <c r="V12" s="36"/>
    </row>
    <row r="13" s="4" customFormat="1" ht="122" customHeight="1" spans="1:22">
      <c r="A13" s="31">
        <v>7</v>
      </c>
      <c r="B13" s="31" t="s">
        <v>31</v>
      </c>
      <c r="C13" s="31" t="s">
        <v>32</v>
      </c>
      <c r="D13" s="40" t="s">
        <v>33</v>
      </c>
      <c r="E13" s="31" t="s">
        <v>34</v>
      </c>
      <c r="F13" s="31" t="s">
        <v>35</v>
      </c>
      <c r="G13" s="41" t="s">
        <v>36</v>
      </c>
      <c r="H13" s="32" t="s">
        <v>37</v>
      </c>
      <c r="I13" s="42" t="s">
        <v>38</v>
      </c>
      <c r="J13" s="43">
        <v>143.8</v>
      </c>
      <c r="K13" s="33" t="s">
        <v>39</v>
      </c>
      <c r="L13" s="33" t="s">
        <v>40</v>
      </c>
      <c r="M13" s="33" t="s">
        <v>41</v>
      </c>
      <c r="N13" s="33" t="s">
        <v>491</v>
      </c>
      <c r="O13" s="33" t="s">
        <v>42</v>
      </c>
      <c r="P13" s="34">
        <f>Q13+R13</f>
        <v>5800.003625</v>
      </c>
      <c r="Q13" s="36">
        <v>4674.94</v>
      </c>
      <c r="R13" s="44">
        <f t="shared" si="0"/>
        <v>1125.063625</v>
      </c>
      <c r="S13" s="45">
        <v>1125.063625</v>
      </c>
      <c r="U13" s="36" t="s">
        <v>43</v>
      </c>
      <c r="V13" s="36"/>
    </row>
    <row r="14" s="4" customFormat="1" ht="110" customHeight="1" spans="1:22">
      <c r="A14" s="31">
        <v>8</v>
      </c>
      <c r="B14" s="31" t="s">
        <v>45</v>
      </c>
      <c r="C14" s="31" t="s">
        <v>46</v>
      </c>
      <c r="D14" s="31" t="s">
        <v>47</v>
      </c>
      <c r="E14" s="31" t="s">
        <v>34</v>
      </c>
      <c r="F14" s="31" t="s">
        <v>35</v>
      </c>
      <c r="G14" s="31" t="s">
        <v>48</v>
      </c>
      <c r="H14" s="32" t="s">
        <v>49</v>
      </c>
      <c r="I14" s="31" t="s">
        <v>38</v>
      </c>
      <c r="J14" s="38">
        <v>9.225</v>
      </c>
      <c r="K14" s="33" t="s">
        <v>39</v>
      </c>
      <c r="L14" s="33" t="s">
        <v>40</v>
      </c>
      <c r="M14" s="33" t="s">
        <v>41</v>
      </c>
      <c r="N14" s="33" t="s">
        <v>491</v>
      </c>
      <c r="O14" s="33" t="s">
        <v>42</v>
      </c>
      <c r="P14" s="34">
        <f>Q14+R14</f>
        <v>2829.996375</v>
      </c>
      <c r="Q14" s="36">
        <v>2086.27</v>
      </c>
      <c r="R14" s="44">
        <f t="shared" si="0"/>
        <v>743.726375</v>
      </c>
      <c r="S14" s="45">
        <v>743.726375</v>
      </c>
      <c r="T14" s="33"/>
      <c r="U14" s="36" t="s">
        <v>50</v>
      </c>
      <c r="V14" s="36"/>
    </row>
    <row r="15" s="4" customFormat="1" ht="138" customHeight="1" spans="1:22">
      <c r="A15" s="31">
        <v>9</v>
      </c>
      <c r="B15" s="31" t="s">
        <v>202</v>
      </c>
      <c r="C15" s="46" t="s">
        <v>203</v>
      </c>
      <c r="D15" s="47" t="s">
        <v>47</v>
      </c>
      <c r="E15" s="48" t="s">
        <v>53</v>
      </c>
      <c r="F15" s="48" t="s">
        <v>155</v>
      </c>
      <c r="G15" s="46" t="s">
        <v>140</v>
      </c>
      <c r="H15" s="49" t="s">
        <v>492</v>
      </c>
      <c r="I15" s="46" t="s">
        <v>205</v>
      </c>
      <c r="J15" s="46">
        <v>139</v>
      </c>
      <c r="K15" s="48" t="s">
        <v>39</v>
      </c>
      <c r="L15" s="48" t="s">
        <v>40</v>
      </c>
      <c r="M15" s="46" t="s">
        <v>41</v>
      </c>
      <c r="N15" s="33" t="s">
        <v>491</v>
      </c>
      <c r="O15" s="50" t="s">
        <v>42</v>
      </c>
      <c r="P15" s="51">
        <f>Q15+R15</f>
        <v>971.19</v>
      </c>
      <c r="Q15" s="52"/>
      <c r="R15" s="51">
        <f t="shared" si="0"/>
        <v>971.19</v>
      </c>
      <c r="S15" s="52">
        <v>971.19</v>
      </c>
      <c r="T15" s="33"/>
      <c r="U15" s="46" t="s">
        <v>206</v>
      </c>
      <c r="V15" s="36"/>
    </row>
    <row r="16" s="5" customFormat="1" ht="95" customHeight="1" spans="1:22">
      <c r="A16" s="31">
        <v>10</v>
      </c>
      <c r="B16" s="31" t="s">
        <v>300</v>
      </c>
      <c r="C16" s="46" t="s">
        <v>301</v>
      </c>
      <c r="D16" s="47" t="s">
        <v>47</v>
      </c>
      <c r="E16" s="48" t="s">
        <v>53</v>
      </c>
      <c r="F16" s="48" t="s">
        <v>243</v>
      </c>
      <c r="G16" s="48" t="s">
        <v>493</v>
      </c>
      <c r="H16" s="49" t="s">
        <v>303</v>
      </c>
      <c r="I16" s="46" t="s">
        <v>38</v>
      </c>
      <c r="J16" s="46">
        <v>3.98</v>
      </c>
      <c r="K16" s="48" t="s">
        <v>39</v>
      </c>
      <c r="L16" s="48" t="s">
        <v>40</v>
      </c>
      <c r="M16" s="46" t="s">
        <v>41</v>
      </c>
      <c r="N16" s="33" t="s">
        <v>491</v>
      </c>
      <c r="O16" s="50" t="s">
        <v>42</v>
      </c>
      <c r="P16" s="51">
        <f>Q16+R16</f>
        <v>301.09</v>
      </c>
      <c r="Q16" s="52"/>
      <c r="R16" s="51">
        <f t="shared" si="0"/>
        <v>301.09</v>
      </c>
      <c r="S16" s="51">
        <v>301.09</v>
      </c>
      <c r="T16" s="50"/>
      <c r="U16" s="46" t="s">
        <v>158</v>
      </c>
      <c r="V16" s="48"/>
    </row>
    <row r="17" s="5" customFormat="1" ht="115" customHeight="1" spans="1:22">
      <c r="A17" s="31">
        <v>11</v>
      </c>
      <c r="B17" s="31" t="s">
        <v>401</v>
      </c>
      <c r="C17" s="46" t="s">
        <v>402</v>
      </c>
      <c r="D17" s="47" t="s">
        <v>47</v>
      </c>
      <c r="E17" s="48" t="s">
        <v>53</v>
      </c>
      <c r="F17" s="48" t="s">
        <v>243</v>
      </c>
      <c r="G17" s="48" t="s">
        <v>403</v>
      </c>
      <c r="H17" s="49" t="s">
        <v>404</v>
      </c>
      <c r="I17" s="46" t="s">
        <v>38</v>
      </c>
      <c r="J17" s="46">
        <v>7.75</v>
      </c>
      <c r="K17" s="48" t="s">
        <v>39</v>
      </c>
      <c r="L17" s="48" t="s">
        <v>40</v>
      </c>
      <c r="M17" s="46" t="s">
        <v>41</v>
      </c>
      <c r="N17" s="33" t="s">
        <v>491</v>
      </c>
      <c r="O17" s="50" t="s">
        <v>42</v>
      </c>
      <c r="P17" s="51">
        <f>Q17+R17</f>
        <v>653.78</v>
      </c>
      <c r="Q17" s="52"/>
      <c r="R17" s="51">
        <f t="shared" si="0"/>
        <v>653.78</v>
      </c>
      <c r="S17" s="52">
        <v>653.78</v>
      </c>
      <c r="T17" s="50"/>
      <c r="U17" s="46" t="s">
        <v>158</v>
      </c>
      <c r="V17" s="36"/>
    </row>
    <row r="18" s="5" customFormat="1" ht="115" customHeight="1" spans="1:22">
      <c r="A18" s="31">
        <v>12</v>
      </c>
      <c r="B18" s="31" t="s">
        <v>175</v>
      </c>
      <c r="C18" s="46" t="s">
        <v>176</v>
      </c>
      <c r="D18" s="47" t="s">
        <v>47</v>
      </c>
      <c r="E18" s="48" t="s">
        <v>53</v>
      </c>
      <c r="F18" s="48" t="s">
        <v>155</v>
      </c>
      <c r="G18" s="46" t="s">
        <v>177</v>
      </c>
      <c r="H18" s="49" t="s">
        <v>178</v>
      </c>
      <c r="I18" s="46" t="s">
        <v>38</v>
      </c>
      <c r="J18" s="46">
        <v>9.5</v>
      </c>
      <c r="K18" s="48" t="s">
        <v>39</v>
      </c>
      <c r="L18" s="48" t="s">
        <v>40</v>
      </c>
      <c r="M18" s="46" t="s">
        <v>41</v>
      </c>
      <c r="N18" s="33" t="s">
        <v>491</v>
      </c>
      <c r="O18" s="50" t="s">
        <v>42</v>
      </c>
      <c r="P18" s="34">
        <v>750</v>
      </c>
      <c r="Q18" s="53"/>
      <c r="R18" s="51">
        <f>S18+T18</f>
        <v>36.71</v>
      </c>
      <c r="S18" s="52">
        <v>36.71</v>
      </c>
      <c r="T18" s="50"/>
      <c r="U18" s="46" t="s">
        <v>158</v>
      </c>
      <c r="V18" s="36"/>
    </row>
    <row r="19" s="5" customFormat="1" ht="115" customHeight="1" spans="1:22">
      <c r="A19" s="31">
        <v>13</v>
      </c>
      <c r="B19" s="31" t="s">
        <v>179</v>
      </c>
      <c r="C19" s="46" t="s">
        <v>180</v>
      </c>
      <c r="D19" s="47" t="s">
        <v>47</v>
      </c>
      <c r="E19" s="48" t="s">
        <v>53</v>
      </c>
      <c r="F19" s="48" t="s">
        <v>155</v>
      </c>
      <c r="G19" s="46" t="s">
        <v>181</v>
      </c>
      <c r="H19" s="49" t="s">
        <v>182</v>
      </c>
      <c r="I19" s="46" t="s">
        <v>38</v>
      </c>
      <c r="J19" s="46">
        <v>5.878</v>
      </c>
      <c r="K19" s="48" t="s">
        <v>39</v>
      </c>
      <c r="L19" s="48" t="s">
        <v>40</v>
      </c>
      <c r="M19" s="46" t="s">
        <v>41</v>
      </c>
      <c r="N19" s="33" t="s">
        <v>491</v>
      </c>
      <c r="O19" s="50" t="s">
        <v>42</v>
      </c>
      <c r="P19" s="34">
        <v>577</v>
      </c>
      <c r="Q19" s="52"/>
      <c r="R19" s="34">
        <f>S19+T19</f>
        <v>577</v>
      </c>
      <c r="S19" s="34">
        <v>577</v>
      </c>
      <c r="T19" s="50"/>
      <c r="U19" s="46" t="s">
        <v>158</v>
      </c>
      <c r="V19" s="36"/>
    </row>
    <row r="20" s="5" customFormat="1" ht="115" customHeight="1" spans="1:22">
      <c r="A20" s="31">
        <v>14</v>
      </c>
      <c r="B20" s="31" t="s">
        <v>163</v>
      </c>
      <c r="C20" s="46" t="s">
        <v>164</v>
      </c>
      <c r="D20" s="47" t="s">
        <v>47</v>
      </c>
      <c r="E20" s="48" t="s">
        <v>53</v>
      </c>
      <c r="F20" s="48" t="s">
        <v>155</v>
      </c>
      <c r="G20" s="46" t="s">
        <v>165</v>
      </c>
      <c r="H20" s="49" t="s">
        <v>166</v>
      </c>
      <c r="I20" s="46" t="s">
        <v>38</v>
      </c>
      <c r="J20" s="46">
        <v>7.28</v>
      </c>
      <c r="K20" s="48" t="s">
        <v>39</v>
      </c>
      <c r="L20" s="48" t="s">
        <v>40</v>
      </c>
      <c r="M20" s="46" t="s">
        <v>41</v>
      </c>
      <c r="N20" s="33" t="s">
        <v>491</v>
      </c>
      <c r="O20" s="50" t="s">
        <v>42</v>
      </c>
      <c r="P20" s="51">
        <v>604.19</v>
      </c>
      <c r="Q20" s="52"/>
      <c r="R20" s="51">
        <f>S20+T20</f>
        <v>604.19</v>
      </c>
      <c r="S20" s="51">
        <v>604.19</v>
      </c>
      <c r="T20" s="50"/>
      <c r="U20" s="46" t="s">
        <v>158</v>
      </c>
      <c r="V20" s="36"/>
    </row>
    <row r="21" s="5" customFormat="1" ht="115" customHeight="1" spans="1:22">
      <c r="A21" s="31">
        <v>15</v>
      </c>
      <c r="B21" s="31" t="s">
        <v>159</v>
      </c>
      <c r="C21" s="46" t="s">
        <v>160</v>
      </c>
      <c r="D21" s="47" t="s">
        <v>47</v>
      </c>
      <c r="E21" s="48" t="s">
        <v>53</v>
      </c>
      <c r="F21" s="48" t="s">
        <v>155</v>
      </c>
      <c r="G21" s="46" t="s">
        <v>161</v>
      </c>
      <c r="H21" s="49" t="s">
        <v>162</v>
      </c>
      <c r="I21" s="46" t="s">
        <v>38</v>
      </c>
      <c r="J21" s="46">
        <v>5.68</v>
      </c>
      <c r="K21" s="48" t="s">
        <v>39</v>
      </c>
      <c r="L21" s="48" t="s">
        <v>40</v>
      </c>
      <c r="M21" s="46" t="s">
        <v>41</v>
      </c>
      <c r="N21" s="33" t="s">
        <v>491</v>
      </c>
      <c r="O21" s="50" t="s">
        <v>42</v>
      </c>
      <c r="P21" s="51">
        <f>R21</f>
        <v>482.38</v>
      </c>
      <c r="Q21" s="52"/>
      <c r="R21" s="51">
        <f>S21+T21</f>
        <v>482.38</v>
      </c>
      <c r="S21" s="51">
        <v>482.38</v>
      </c>
      <c r="T21" s="50"/>
      <c r="U21" s="46" t="s">
        <v>158</v>
      </c>
      <c r="V21" s="36"/>
    </row>
    <row r="22" s="5" customFormat="1" ht="79" customHeight="1" spans="1:22">
      <c r="A22" s="31">
        <v>16</v>
      </c>
      <c r="B22" s="31" t="s">
        <v>250</v>
      </c>
      <c r="C22" s="48" t="s">
        <v>251</v>
      </c>
      <c r="D22" s="48" t="s">
        <v>33</v>
      </c>
      <c r="E22" s="48" t="s">
        <v>53</v>
      </c>
      <c r="F22" s="48" t="s">
        <v>243</v>
      </c>
      <c r="G22" s="48" t="s">
        <v>200</v>
      </c>
      <c r="H22" s="54" t="s">
        <v>253</v>
      </c>
      <c r="I22" s="46" t="s">
        <v>38</v>
      </c>
      <c r="J22" s="46">
        <v>26</v>
      </c>
      <c r="K22" s="48" t="s">
        <v>99</v>
      </c>
      <c r="L22" s="48" t="s">
        <v>99</v>
      </c>
      <c r="M22" s="33" t="s">
        <v>494</v>
      </c>
      <c r="N22" s="33" t="s">
        <v>495</v>
      </c>
      <c r="O22" s="50" t="s">
        <v>42</v>
      </c>
      <c r="P22" s="34">
        <v>1020</v>
      </c>
      <c r="Q22" s="50"/>
      <c r="R22" s="55">
        <f>SUM(S22:T22)</f>
        <v>914.3285</v>
      </c>
      <c r="S22" s="56">
        <f>720-123.7515+207.24+22.84</f>
        <v>826.3285</v>
      </c>
      <c r="T22" s="50">
        <v>88</v>
      </c>
      <c r="U22" s="48" t="s">
        <v>496</v>
      </c>
      <c r="V22" s="36"/>
    </row>
    <row r="23" s="5" customFormat="1" ht="114" customHeight="1" spans="1:22">
      <c r="A23" s="31">
        <v>17</v>
      </c>
      <c r="B23" s="31" t="s">
        <v>255</v>
      </c>
      <c r="C23" s="48" t="s">
        <v>256</v>
      </c>
      <c r="D23" s="48" t="s">
        <v>33</v>
      </c>
      <c r="E23" s="48" t="s">
        <v>53</v>
      </c>
      <c r="F23" s="48" t="s">
        <v>258</v>
      </c>
      <c r="G23" s="48" t="s">
        <v>497</v>
      </c>
      <c r="H23" s="54" t="s">
        <v>260</v>
      </c>
      <c r="I23" s="46" t="s">
        <v>261</v>
      </c>
      <c r="J23" s="46">
        <v>80000</v>
      </c>
      <c r="K23" s="48" t="s">
        <v>99</v>
      </c>
      <c r="L23" s="48" t="s">
        <v>99</v>
      </c>
      <c r="M23" s="33" t="s">
        <v>494</v>
      </c>
      <c r="N23" s="33" t="s">
        <v>495</v>
      </c>
      <c r="O23" s="50" t="s">
        <v>42</v>
      </c>
      <c r="P23" s="34">
        <v>927</v>
      </c>
      <c r="Q23" s="50"/>
      <c r="R23" s="34">
        <f>SUM(S23:T23)</f>
        <v>927</v>
      </c>
      <c r="S23" s="50">
        <f>139.73+360.27+427</f>
        <v>927</v>
      </c>
      <c r="T23" s="50"/>
      <c r="U23" s="48" t="s">
        <v>245</v>
      </c>
      <c r="V23" s="36"/>
    </row>
    <row r="24" s="5" customFormat="1" ht="73" customHeight="1" spans="1:22">
      <c r="A24" s="31">
        <v>18</v>
      </c>
      <c r="B24" s="31" t="s">
        <v>250</v>
      </c>
      <c r="C24" s="14" t="s">
        <v>480</v>
      </c>
      <c r="D24" s="48" t="s">
        <v>33</v>
      </c>
      <c r="E24" s="48" t="s">
        <v>53</v>
      </c>
      <c r="F24" s="48" t="s">
        <v>345</v>
      </c>
      <c r="G24" s="48" t="s">
        <v>498</v>
      </c>
      <c r="H24" s="57" t="s">
        <v>481</v>
      </c>
      <c r="I24" s="46" t="s">
        <v>38</v>
      </c>
      <c r="J24" s="46">
        <v>20.5</v>
      </c>
      <c r="K24" s="48" t="s">
        <v>99</v>
      </c>
      <c r="L24" s="48" t="s">
        <v>99</v>
      </c>
      <c r="M24" s="33" t="s">
        <v>494</v>
      </c>
      <c r="N24" s="33" t="s">
        <v>495</v>
      </c>
      <c r="O24" s="50" t="s">
        <v>42</v>
      </c>
      <c r="P24" s="34">
        <v>1400</v>
      </c>
      <c r="Q24" s="50"/>
      <c r="R24" s="34">
        <f>SUM(S24:T24)</f>
        <v>1400</v>
      </c>
      <c r="S24" s="50">
        <v>1400</v>
      </c>
      <c r="T24" s="50"/>
      <c r="U24" s="48" t="s">
        <v>245</v>
      </c>
      <c r="V24" s="36"/>
    </row>
    <row r="25" s="4" customFormat="1" ht="133" customHeight="1" spans="1:22">
      <c r="A25" s="31">
        <v>19</v>
      </c>
      <c r="B25" s="31" t="s">
        <v>87</v>
      </c>
      <c r="C25" s="31" t="s">
        <v>88</v>
      </c>
      <c r="D25" s="31" t="s">
        <v>89</v>
      </c>
      <c r="E25" s="31" t="s">
        <v>53</v>
      </c>
      <c r="F25" s="31" t="s">
        <v>65</v>
      </c>
      <c r="G25" s="31" t="s">
        <v>72</v>
      </c>
      <c r="H25" s="32" t="s">
        <v>499</v>
      </c>
      <c r="I25" s="31" t="s">
        <v>91</v>
      </c>
      <c r="J25" s="33">
        <v>3800</v>
      </c>
      <c r="K25" s="33" t="s">
        <v>92</v>
      </c>
      <c r="L25" s="33" t="s">
        <v>75</v>
      </c>
      <c r="M25" s="33" t="s">
        <v>93</v>
      </c>
      <c r="N25" s="33" t="s">
        <v>500</v>
      </c>
      <c r="O25" s="33" t="s">
        <v>42</v>
      </c>
      <c r="P25" s="34">
        <v>7840</v>
      </c>
      <c r="Q25" s="33"/>
      <c r="R25" s="55">
        <f>S25+T25</f>
        <v>6766.8146</v>
      </c>
      <c r="S25" s="58">
        <f>3143.4746+1617.39+882.45+33.5</f>
        <v>5676.8146</v>
      </c>
      <c r="T25" s="59">
        <v>1090</v>
      </c>
      <c r="U25" s="36" t="s">
        <v>94</v>
      </c>
      <c r="V25" s="36" t="s">
        <v>501</v>
      </c>
    </row>
    <row r="26" s="4" customFormat="1" ht="147" customHeight="1" spans="1:22">
      <c r="A26" s="31">
        <v>20</v>
      </c>
      <c r="B26" s="31" t="s">
        <v>144</v>
      </c>
      <c r="C26" s="31" t="s">
        <v>145</v>
      </c>
      <c r="D26" s="31" t="s">
        <v>89</v>
      </c>
      <c r="E26" s="31" t="s">
        <v>53</v>
      </c>
      <c r="F26" s="31" t="s">
        <v>65</v>
      </c>
      <c r="G26" s="31" t="s">
        <v>72</v>
      </c>
      <c r="H26" s="32" t="s">
        <v>146</v>
      </c>
      <c r="I26" s="31" t="s">
        <v>91</v>
      </c>
      <c r="J26" s="33"/>
      <c r="K26" s="33" t="s">
        <v>92</v>
      </c>
      <c r="L26" s="33" t="s">
        <v>75</v>
      </c>
      <c r="M26" s="33" t="s">
        <v>93</v>
      </c>
      <c r="N26" s="33" t="s">
        <v>500</v>
      </c>
      <c r="O26" s="33" t="s">
        <v>42</v>
      </c>
      <c r="P26" s="34">
        <f>R26</f>
        <v>150</v>
      </c>
      <c r="Q26" s="33"/>
      <c r="R26" s="34">
        <f t="shared" ref="R26:R36" si="1">SUM(S26:T26)</f>
        <v>150</v>
      </c>
      <c r="S26" s="33">
        <f>150-70</f>
        <v>80</v>
      </c>
      <c r="T26" s="33">
        <v>70</v>
      </c>
      <c r="U26" s="36" t="s">
        <v>147</v>
      </c>
      <c r="V26" s="36"/>
    </row>
    <row r="27" s="4" customFormat="1" ht="131" customHeight="1" spans="1:22">
      <c r="A27" s="31">
        <v>21</v>
      </c>
      <c r="B27" s="31" t="s">
        <v>102</v>
      </c>
      <c r="C27" s="31" t="s">
        <v>103</v>
      </c>
      <c r="D27" s="31" t="s">
        <v>104</v>
      </c>
      <c r="E27" s="31" t="s">
        <v>53</v>
      </c>
      <c r="F27" s="31" t="s">
        <v>65</v>
      </c>
      <c r="G27" s="31" t="s">
        <v>72</v>
      </c>
      <c r="H27" s="32" t="s">
        <v>105</v>
      </c>
      <c r="I27" s="31" t="s">
        <v>98</v>
      </c>
      <c r="J27" s="33">
        <v>6800</v>
      </c>
      <c r="K27" s="33" t="s">
        <v>106</v>
      </c>
      <c r="L27" s="33" t="s">
        <v>106</v>
      </c>
      <c r="M27" s="33" t="s">
        <v>107</v>
      </c>
      <c r="N27" s="33" t="s">
        <v>502</v>
      </c>
      <c r="O27" s="33" t="s">
        <v>42</v>
      </c>
      <c r="P27" s="34">
        <f>R27</f>
        <v>2040</v>
      </c>
      <c r="Q27" s="33"/>
      <c r="R27" s="34">
        <f t="shared" si="1"/>
        <v>2040</v>
      </c>
      <c r="S27" s="33">
        <v>2040</v>
      </c>
      <c r="T27" s="60"/>
      <c r="U27" s="36" t="s">
        <v>108</v>
      </c>
      <c r="V27" s="36"/>
    </row>
    <row r="28" s="4" customFormat="1" ht="141" customHeight="1" spans="1:22">
      <c r="A28" s="31">
        <v>22</v>
      </c>
      <c r="B28" s="31" t="s">
        <v>132</v>
      </c>
      <c r="C28" s="31" t="s">
        <v>133</v>
      </c>
      <c r="D28" s="31" t="s">
        <v>89</v>
      </c>
      <c r="E28" s="31" t="s">
        <v>53</v>
      </c>
      <c r="F28" s="31" t="s">
        <v>65</v>
      </c>
      <c r="G28" s="31" t="s">
        <v>72</v>
      </c>
      <c r="H28" s="32" t="s">
        <v>134</v>
      </c>
      <c r="I28" s="31" t="s">
        <v>74</v>
      </c>
      <c r="J28" s="33"/>
      <c r="K28" s="31" t="s">
        <v>135</v>
      </c>
      <c r="L28" s="32" t="s">
        <v>135</v>
      </c>
      <c r="M28" s="31" t="s">
        <v>136</v>
      </c>
      <c r="N28" s="31" t="s">
        <v>495</v>
      </c>
      <c r="O28" s="33" t="s">
        <v>42</v>
      </c>
      <c r="P28" s="34">
        <f>R28</f>
        <v>100</v>
      </c>
      <c r="Q28" s="33"/>
      <c r="R28" s="34">
        <f t="shared" si="1"/>
        <v>100</v>
      </c>
      <c r="S28" s="33">
        <v>100</v>
      </c>
      <c r="T28" s="33"/>
      <c r="U28" s="36" t="s">
        <v>137</v>
      </c>
      <c r="V28" s="36"/>
    </row>
    <row r="29" s="4" customFormat="1" ht="83" customHeight="1" spans="1:22">
      <c r="A29" s="31">
        <v>23</v>
      </c>
      <c r="B29" s="31" t="s">
        <v>343</v>
      </c>
      <c r="C29" s="46" t="s">
        <v>344</v>
      </c>
      <c r="D29" s="46" t="s">
        <v>47</v>
      </c>
      <c r="E29" s="46" t="s">
        <v>53</v>
      </c>
      <c r="F29" s="46" t="s">
        <v>345</v>
      </c>
      <c r="G29" s="46" t="s">
        <v>346</v>
      </c>
      <c r="H29" s="46" t="s">
        <v>347</v>
      </c>
      <c r="I29" s="46" t="s">
        <v>130</v>
      </c>
      <c r="J29" s="46">
        <v>100</v>
      </c>
      <c r="K29" s="46" t="s">
        <v>348</v>
      </c>
      <c r="L29" s="46" t="s">
        <v>75</v>
      </c>
      <c r="M29" s="46" t="s">
        <v>349</v>
      </c>
      <c r="N29" s="46" t="s">
        <v>500</v>
      </c>
      <c r="O29" s="46" t="s">
        <v>42</v>
      </c>
      <c r="P29" s="34">
        <v>88</v>
      </c>
      <c r="Q29" s="50"/>
      <c r="R29" s="34">
        <f t="shared" si="1"/>
        <v>88</v>
      </c>
      <c r="S29" s="46">
        <v>88</v>
      </c>
      <c r="T29" s="61"/>
      <c r="U29" s="48" t="s">
        <v>350</v>
      </c>
      <c r="V29" s="62"/>
    </row>
    <row r="30" s="5" customFormat="1" ht="107" customHeight="1" spans="1:22">
      <c r="A30" s="31">
        <v>24</v>
      </c>
      <c r="B30" s="31" t="s">
        <v>287</v>
      </c>
      <c r="C30" s="46" t="s">
        <v>288</v>
      </c>
      <c r="D30" s="47" t="s">
        <v>47</v>
      </c>
      <c r="E30" s="46" t="s">
        <v>53</v>
      </c>
      <c r="F30" s="48" t="s">
        <v>243</v>
      </c>
      <c r="G30" s="46" t="s">
        <v>289</v>
      </c>
      <c r="H30" s="49" t="s">
        <v>503</v>
      </c>
      <c r="I30" s="46" t="s">
        <v>291</v>
      </c>
      <c r="J30" s="46">
        <v>2</v>
      </c>
      <c r="K30" s="46" t="s">
        <v>292</v>
      </c>
      <c r="L30" s="46" t="s">
        <v>135</v>
      </c>
      <c r="M30" s="46" t="s">
        <v>293</v>
      </c>
      <c r="N30" s="46" t="s">
        <v>504</v>
      </c>
      <c r="O30" s="33" t="s">
        <v>42</v>
      </c>
      <c r="P30" s="51">
        <v>890.12</v>
      </c>
      <c r="Q30" s="50"/>
      <c r="R30" s="51">
        <f t="shared" si="1"/>
        <v>890.92</v>
      </c>
      <c r="S30" s="52">
        <v>890.92</v>
      </c>
      <c r="T30" s="50"/>
      <c r="U30" s="49" t="s">
        <v>294</v>
      </c>
      <c r="V30" s="36"/>
    </row>
    <row r="31" s="4" customFormat="1" ht="99" customHeight="1" spans="1:22">
      <c r="A31" s="31">
        <v>25</v>
      </c>
      <c r="B31" s="31" t="s">
        <v>51</v>
      </c>
      <c r="C31" s="31" t="s">
        <v>52</v>
      </c>
      <c r="D31" s="31" t="s">
        <v>47</v>
      </c>
      <c r="E31" s="31" t="s">
        <v>53</v>
      </c>
      <c r="F31" s="31" t="s">
        <v>54</v>
      </c>
      <c r="G31" s="31" t="s">
        <v>55</v>
      </c>
      <c r="H31" s="32" t="s">
        <v>505</v>
      </c>
      <c r="I31" s="32" t="s">
        <v>57</v>
      </c>
      <c r="J31" s="33" t="s">
        <v>58</v>
      </c>
      <c r="K31" s="33" t="s">
        <v>59</v>
      </c>
      <c r="L31" s="48" t="s">
        <v>60</v>
      </c>
      <c r="M31" s="33" t="s">
        <v>61</v>
      </c>
      <c r="N31" s="33" t="s">
        <v>487</v>
      </c>
      <c r="O31" s="33" t="s">
        <v>42</v>
      </c>
      <c r="P31" s="34">
        <f t="shared" ref="P31:P34" si="2">SUM(Q31:R31)</f>
        <v>2010</v>
      </c>
      <c r="Q31" s="33"/>
      <c r="R31" s="34">
        <f t="shared" si="1"/>
        <v>2010</v>
      </c>
      <c r="S31" s="33">
        <f>2010-186</f>
        <v>1824</v>
      </c>
      <c r="T31" s="33">
        <v>186</v>
      </c>
      <c r="U31" s="36" t="s">
        <v>62</v>
      </c>
      <c r="V31" s="36"/>
    </row>
    <row r="32" ht="83" customHeight="1" spans="1:22">
      <c r="A32" s="31">
        <v>26</v>
      </c>
      <c r="B32" s="31" t="s">
        <v>412</v>
      </c>
      <c r="C32" s="46" t="s">
        <v>413</v>
      </c>
      <c r="D32" s="46" t="s">
        <v>47</v>
      </c>
      <c r="E32" s="46" t="s">
        <v>53</v>
      </c>
      <c r="F32" s="49" t="s">
        <v>345</v>
      </c>
      <c r="G32" s="46" t="s">
        <v>414</v>
      </c>
      <c r="H32" s="49" t="s">
        <v>415</v>
      </c>
      <c r="I32" s="46" t="s">
        <v>130</v>
      </c>
      <c r="J32" s="46">
        <v>100</v>
      </c>
      <c r="K32" s="46" t="s">
        <v>506</v>
      </c>
      <c r="L32" s="46" t="s">
        <v>75</v>
      </c>
      <c r="M32" s="33" t="s">
        <v>61</v>
      </c>
      <c r="N32" s="33" t="s">
        <v>487</v>
      </c>
      <c r="O32" s="50" t="s">
        <v>42</v>
      </c>
      <c r="P32" s="55">
        <f t="shared" si="2"/>
        <v>117.7515</v>
      </c>
      <c r="Q32" s="63"/>
      <c r="R32" s="55">
        <f t="shared" si="1"/>
        <v>117.7515</v>
      </c>
      <c r="S32" s="46">
        <v>117.7515</v>
      </c>
      <c r="T32" s="61"/>
      <c r="U32" s="48" t="s">
        <v>350</v>
      </c>
      <c r="V32" s="62"/>
    </row>
    <row r="33" s="5" customFormat="1" ht="87" customHeight="1" spans="1:22">
      <c r="A33" s="31">
        <v>27</v>
      </c>
      <c r="B33" s="31" t="s">
        <v>397</v>
      </c>
      <c r="C33" s="48" t="s">
        <v>398</v>
      </c>
      <c r="D33" s="47" t="s">
        <v>47</v>
      </c>
      <c r="E33" s="48" t="s">
        <v>53</v>
      </c>
      <c r="F33" s="48" t="s">
        <v>209</v>
      </c>
      <c r="G33" s="48" t="s">
        <v>399</v>
      </c>
      <c r="H33" s="49" t="s">
        <v>400</v>
      </c>
      <c r="I33" s="46" t="s">
        <v>291</v>
      </c>
      <c r="J33" s="46">
        <v>1</v>
      </c>
      <c r="K33" s="48" t="s">
        <v>59</v>
      </c>
      <c r="L33" s="48" t="s">
        <v>135</v>
      </c>
      <c r="M33" s="46" t="s">
        <v>61</v>
      </c>
      <c r="N33" s="33" t="s">
        <v>487</v>
      </c>
      <c r="O33" s="33" t="s">
        <v>42</v>
      </c>
      <c r="P33" s="51">
        <v>901.84</v>
      </c>
      <c r="Q33" s="50"/>
      <c r="R33" s="51">
        <f t="shared" si="1"/>
        <v>901.84</v>
      </c>
      <c r="S33" s="52">
        <v>901.84</v>
      </c>
      <c r="T33" s="50"/>
      <c r="U33" s="49" t="s">
        <v>294</v>
      </c>
      <c r="V33" s="36"/>
    </row>
    <row r="34" s="4" customFormat="1" ht="70" customHeight="1" spans="1:22">
      <c r="A34" s="31">
        <v>28</v>
      </c>
      <c r="B34" s="31" t="s">
        <v>63</v>
      </c>
      <c r="C34" s="31" t="s">
        <v>64</v>
      </c>
      <c r="D34" s="31" t="s">
        <v>47</v>
      </c>
      <c r="E34" s="31" t="s">
        <v>53</v>
      </c>
      <c r="F34" s="31" t="s">
        <v>65</v>
      </c>
      <c r="G34" s="31" t="s">
        <v>66</v>
      </c>
      <c r="H34" s="32" t="s">
        <v>67</v>
      </c>
      <c r="I34" s="31" t="s">
        <v>38</v>
      </c>
      <c r="J34" s="64">
        <v>30.904</v>
      </c>
      <c r="K34" s="33" t="s">
        <v>68</v>
      </c>
      <c r="L34" s="48" t="s">
        <v>60</v>
      </c>
      <c r="M34" s="33" t="s">
        <v>69</v>
      </c>
      <c r="N34" s="33" t="s">
        <v>491</v>
      </c>
      <c r="O34" s="33" t="s">
        <v>42</v>
      </c>
      <c r="P34" s="51">
        <f t="shared" si="2"/>
        <v>3534.92</v>
      </c>
      <c r="Q34" s="33"/>
      <c r="R34" s="51">
        <f t="shared" si="1"/>
        <v>3534.92</v>
      </c>
      <c r="S34" s="36">
        <f>3534.92-1014</f>
        <v>2520.92</v>
      </c>
      <c r="T34" s="33">
        <v>1014</v>
      </c>
      <c r="U34" s="36" t="s">
        <v>62</v>
      </c>
      <c r="V34" s="36"/>
    </row>
    <row r="35" s="5" customFormat="1" ht="92" customHeight="1" spans="1:22">
      <c r="A35" s="31">
        <v>29</v>
      </c>
      <c r="B35" s="31" t="s">
        <v>420</v>
      </c>
      <c r="C35" s="48" t="s">
        <v>507</v>
      </c>
      <c r="D35" s="47" t="s">
        <v>47</v>
      </c>
      <c r="E35" s="48" t="s">
        <v>53</v>
      </c>
      <c r="F35" s="48" t="s">
        <v>65</v>
      </c>
      <c r="G35" s="48" t="s">
        <v>66</v>
      </c>
      <c r="H35" s="54" t="s">
        <v>508</v>
      </c>
      <c r="I35" s="46" t="s">
        <v>223</v>
      </c>
      <c r="J35" s="46">
        <v>8</v>
      </c>
      <c r="K35" s="48" t="s">
        <v>68</v>
      </c>
      <c r="L35" s="48" t="s">
        <v>60</v>
      </c>
      <c r="M35" s="46" t="s">
        <v>69</v>
      </c>
      <c r="N35" s="33" t="s">
        <v>491</v>
      </c>
      <c r="O35" s="33" t="s">
        <v>42</v>
      </c>
      <c r="P35" s="51">
        <v>2992.12</v>
      </c>
      <c r="Q35" s="52"/>
      <c r="R35" s="51">
        <f t="shared" si="1"/>
        <v>1299.56</v>
      </c>
      <c r="S35" s="52">
        <f>2384.63-810.11-274.96</f>
        <v>1299.56</v>
      </c>
      <c r="T35" s="52" t="s">
        <v>509</v>
      </c>
      <c r="U35" s="36" t="s">
        <v>62</v>
      </c>
      <c r="V35" s="36"/>
    </row>
    <row r="36" ht="83" customHeight="1" spans="1:22">
      <c r="A36" s="31">
        <v>30</v>
      </c>
      <c r="B36" s="31" t="s">
        <v>416</v>
      </c>
      <c r="C36" s="46" t="s">
        <v>417</v>
      </c>
      <c r="D36" s="46" t="s">
        <v>47</v>
      </c>
      <c r="E36" s="46" t="s">
        <v>53</v>
      </c>
      <c r="F36" s="46" t="s">
        <v>345</v>
      </c>
      <c r="G36" s="46" t="s">
        <v>418</v>
      </c>
      <c r="H36" s="46" t="s">
        <v>347</v>
      </c>
      <c r="I36" s="46" t="s">
        <v>130</v>
      </c>
      <c r="J36" s="46">
        <v>100</v>
      </c>
      <c r="K36" s="46" t="s">
        <v>419</v>
      </c>
      <c r="L36" s="46" t="s">
        <v>75</v>
      </c>
      <c r="M36" s="33" t="s">
        <v>69</v>
      </c>
      <c r="N36" s="33" t="s">
        <v>491</v>
      </c>
      <c r="O36" s="46" t="s">
        <v>42</v>
      </c>
      <c r="P36" s="65">
        <f>SUM(Q36:R36)</f>
        <v>117.7</v>
      </c>
      <c r="Q36" s="53"/>
      <c r="R36" s="65">
        <f t="shared" si="1"/>
        <v>117.7</v>
      </c>
      <c r="S36" s="46">
        <v>117.7</v>
      </c>
      <c r="T36" s="61"/>
      <c r="U36" s="48" t="s">
        <v>350</v>
      </c>
      <c r="V36" s="62"/>
    </row>
    <row r="37" s="5" customFormat="1" ht="120" customHeight="1" spans="1:22">
      <c r="A37" s="31">
        <v>31</v>
      </c>
      <c r="B37" s="31" t="s">
        <v>477</v>
      </c>
      <c r="C37" s="46" t="s">
        <v>478</v>
      </c>
      <c r="D37" s="47" t="s">
        <v>47</v>
      </c>
      <c r="E37" s="46" t="s">
        <v>53</v>
      </c>
      <c r="F37" s="48" t="s">
        <v>155</v>
      </c>
      <c r="G37" s="62" t="s">
        <v>469</v>
      </c>
      <c r="H37" s="54" t="s">
        <v>479</v>
      </c>
      <c r="I37" s="46" t="s">
        <v>291</v>
      </c>
      <c r="J37" s="46">
        <v>11</v>
      </c>
      <c r="K37" s="50" t="s">
        <v>469</v>
      </c>
      <c r="L37" s="50" t="s">
        <v>471</v>
      </c>
      <c r="M37" s="50" t="s">
        <v>472</v>
      </c>
      <c r="N37" s="50" t="s">
        <v>510</v>
      </c>
      <c r="O37" s="50" t="s">
        <v>42</v>
      </c>
      <c r="P37" s="34">
        <f>Q37+R37</f>
        <v>3500</v>
      </c>
      <c r="Q37" s="52"/>
      <c r="R37" s="34">
        <f>S37+T37</f>
        <v>3500</v>
      </c>
      <c r="S37" s="50">
        <f>2300+1200</f>
        <v>3500</v>
      </c>
      <c r="T37" s="59"/>
      <c r="U37" s="50" t="s">
        <v>466</v>
      </c>
      <c r="V37" s="46"/>
    </row>
    <row r="38" s="5" customFormat="1" ht="101" customHeight="1" spans="1:22">
      <c r="A38" s="31">
        <v>32</v>
      </c>
      <c r="B38" s="31" t="s">
        <v>448</v>
      </c>
      <c r="C38" s="48" t="s">
        <v>449</v>
      </c>
      <c r="D38" s="48" t="s">
        <v>47</v>
      </c>
      <c r="E38" s="48" t="s">
        <v>53</v>
      </c>
      <c r="F38" s="48" t="s">
        <v>54</v>
      </c>
      <c r="G38" s="48" t="s">
        <v>66</v>
      </c>
      <c r="H38" s="54" t="s">
        <v>450</v>
      </c>
      <c r="I38" s="46" t="s">
        <v>217</v>
      </c>
      <c r="J38" s="46">
        <v>197</v>
      </c>
      <c r="K38" s="48" t="s">
        <v>451</v>
      </c>
      <c r="L38" s="46" t="s">
        <v>75</v>
      </c>
      <c r="M38" s="46" t="s">
        <v>452</v>
      </c>
      <c r="N38" s="46" t="s">
        <v>489</v>
      </c>
      <c r="O38" s="50" t="s">
        <v>42</v>
      </c>
      <c r="P38" s="56">
        <v>353.4124</v>
      </c>
      <c r="Q38" s="56"/>
      <c r="R38" s="56">
        <v>353.4124</v>
      </c>
      <c r="S38" s="56">
        <v>353.4124</v>
      </c>
      <c r="T38" s="50"/>
      <c r="U38" s="48" t="s">
        <v>350</v>
      </c>
      <c r="V38" s="48"/>
    </row>
  </sheetData>
  <autoFilter xmlns:etc="http://www.wps.cn/officeDocument/2017/etCustomData" ref="A5:V38" etc:filterBottomFollowUsedRange="0">
    <extLst/>
  </autoFilter>
  <mergeCells count="25">
    <mergeCell ref="A1:V1"/>
    <mergeCell ref="A2:C2"/>
    <mergeCell ref="H2:M2"/>
    <mergeCell ref="P3:T3"/>
    <mergeCell ref="R4:T4"/>
    <mergeCell ref="A6:H6"/>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4:P5"/>
    <mergeCell ref="Q4:Q5"/>
    <mergeCell ref="U3:U5"/>
    <mergeCell ref="V3:V5"/>
  </mergeCells>
  <dataValidations count="2">
    <dataValidation type="list" allowBlank="1" showInputMessage="1" showErrorMessage="1" sqref="D29 D32 D36">
      <formula1>"产业发展类,就业类,乡村建设类,易地搬迁后扶类,巩固拓展脱贫攻坚成果类,其他类"</formula1>
    </dataValidation>
    <dataValidation type="list" allowBlank="1" showInputMessage="1" showErrorMessage="1" sqref="E29 E32 E36">
      <formula1>"新建,续建,改扩建"</formula1>
    </dataValidation>
  </dataValidations>
  <pageMargins left="0.314583333333333" right="0.196527777777778" top="0.590277777777778" bottom="0.472222222222222" header="0.156944444444444" footer="0.236111111111111"/>
  <pageSetup paperSize="9" scale="53" fitToHeight="0" orientation="landscape" horizontalDpi="600"/>
  <headerFooter>
    <oddFooter>&amp;C第 &amp;P 页，共 &amp;N 页</oddFooter>
  </headerFooter>
  <rowBreaks count="17" manualBreakCount="17">
    <brk id="11" max="21" man="1"/>
    <brk id="15" max="21" man="1"/>
    <brk id="22" max="21" man="1"/>
    <brk id="38" max="16383" man="1"/>
    <brk id="38" max="16383" man="1"/>
    <brk id="38" max="16383" man="1"/>
    <brk id="38" max="16383" man="1"/>
    <brk id="38" max="16383" man="1"/>
    <brk id="38" max="16383" man="1"/>
    <brk id="38" max="16383" man="1"/>
    <brk id="39" max="16383" man="1"/>
    <brk id="39" max="16383" man="1"/>
    <brk id="39" max="16383" man="1"/>
    <brk id="39" max="16383" man="1"/>
    <brk id="39" max="16383" man="1"/>
    <brk id="40" max="16383" man="1"/>
    <brk id="42" max="16383" man="1"/>
  </rowBreaks>
  <ignoredErrors>
    <ignoredError sqref="P26 R12 R31"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洛浦县项目库4.44</vt:lpstr>
      <vt:lpstr>年度计划4.11进度表-47个项目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如果_见或不见</cp:lastModifiedBy>
  <dcterms:created xsi:type="dcterms:W3CDTF">2021-11-29T09:11:00Z</dcterms:created>
  <dcterms:modified xsi:type="dcterms:W3CDTF">2025-12-25T04:22:11Z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27612FE993AB4198B5DC0B63172AF027_13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